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lack\Downloads\"/>
    </mc:Choice>
  </mc:AlternateContent>
  <xr:revisionPtr revIDLastSave="0" documentId="13_ncr:1_{92502548-F46E-45D1-ADB6-C2D5426A3D7E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8U" sheetId="2" r:id="rId1"/>
    <sheet name="10U" sheetId="4" r:id="rId2"/>
    <sheet name="12U" sheetId="6" r:id="rId3"/>
    <sheet name="14U" sheetId="8" r:id="rId4"/>
    <sheet name="16-18U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6" l="1"/>
  <c r="F49" i="6"/>
  <c r="C49" i="6"/>
  <c r="G33" i="6"/>
  <c r="F33" i="6"/>
  <c r="B33" i="6"/>
  <c r="G39" i="6"/>
  <c r="H39" i="6" s="1"/>
  <c r="F39" i="6"/>
  <c r="C39" i="6"/>
  <c r="G44" i="6"/>
  <c r="F44" i="6"/>
  <c r="C44" i="6"/>
  <c r="G17" i="6"/>
  <c r="H17" i="6" s="1"/>
  <c r="F17" i="6"/>
  <c r="B17" i="6"/>
  <c r="B44" i="6"/>
  <c r="G19" i="6"/>
  <c r="F19" i="6"/>
  <c r="C19" i="6"/>
  <c r="G47" i="6"/>
  <c r="F47" i="6"/>
  <c r="C47" i="6"/>
  <c r="G7" i="6"/>
  <c r="F7" i="6"/>
  <c r="B7" i="6"/>
  <c r="L7" i="6" s="1"/>
  <c r="G21" i="6"/>
  <c r="F21" i="6"/>
  <c r="C21" i="6"/>
  <c r="G41" i="6"/>
  <c r="F41" i="6"/>
  <c r="C41" i="6"/>
  <c r="B21" i="6"/>
  <c r="G15" i="6"/>
  <c r="F15" i="6"/>
  <c r="C15" i="6"/>
  <c r="G51" i="6"/>
  <c r="F51" i="6"/>
  <c r="C51" i="6"/>
  <c r="H41" i="6"/>
  <c r="B41" i="6"/>
  <c r="L41" i="6" s="1"/>
  <c r="B15" i="6"/>
  <c r="G28" i="6"/>
  <c r="F28" i="6"/>
  <c r="C28" i="6"/>
  <c r="B39" i="6"/>
  <c r="H47" i="6"/>
  <c r="C17" i="6"/>
  <c r="E17" i="6" s="1"/>
  <c r="B49" i="6"/>
  <c r="H51" i="6"/>
  <c r="D47" i="6"/>
  <c r="M47" i="6" s="1"/>
  <c r="D17" i="6"/>
  <c r="B19" i="6"/>
  <c r="B47" i="6"/>
  <c r="G40" i="6"/>
  <c r="F40" i="6"/>
  <c r="C40" i="6"/>
  <c r="D44" i="6"/>
  <c r="D33" i="6"/>
  <c r="C33" i="6"/>
  <c r="G24" i="4"/>
  <c r="F24" i="4"/>
  <c r="C24" i="4"/>
  <c r="G23" i="4"/>
  <c r="F23" i="4"/>
  <c r="B23" i="4"/>
  <c r="G25" i="4"/>
  <c r="F25" i="4"/>
  <c r="C25" i="4"/>
  <c r="B24" i="4"/>
  <c r="G19" i="4"/>
  <c r="F19" i="4"/>
  <c r="C19" i="4"/>
  <c r="G40" i="4"/>
  <c r="F40" i="4"/>
  <c r="C40" i="4"/>
  <c r="G41" i="4"/>
  <c r="F41" i="4"/>
  <c r="B41" i="4"/>
  <c r="G8" i="4"/>
  <c r="F8" i="4"/>
  <c r="C8" i="4"/>
  <c r="B40" i="4"/>
  <c r="G21" i="4"/>
  <c r="F21" i="4"/>
  <c r="C21" i="4"/>
  <c r="B19" i="4"/>
  <c r="B25" i="4"/>
  <c r="C41" i="4"/>
  <c r="E41" i="4" s="1"/>
  <c r="B21" i="4"/>
  <c r="G12" i="6"/>
  <c r="F12" i="6"/>
  <c r="C12" i="6"/>
  <c r="G29" i="6"/>
  <c r="F29" i="6"/>
  <c r="B29" i="6"/>
  <c r="B12" i="6"/>
  <c r="L12" i="6" s="1"/>
  <c r="G53" i="6"/>
  <c r="F53" i="6"/>
  <c r="C53" i="6"/>
  <c r="G48" i="6"/>
  <c r="F48" i="6"/>
  <c r="C48" i="6"/>
  <c r="G34" i="6"/>
  <c r="F34" i="6"/>
  <c r="C34" i="6"/>
  <c r="G13" i="6"/>
  <c r="F13" i="6"/>
  <c r="B13" i="6"/>
  <c r="G58" i="6"/>
  <c r="F58" i="6"/>
  <c r="C58" i="6"/>
  <c r="B34" i="6"/>
  <c r="G24" i="6"/>
  <c r="F24" i="6"/>
  <c r="C24" i="6"/>
  <c r="C13" i="6"/>
  <c r="E13" i="6" s="1"/>
  <c r="B58" i="6"/>
  <c r="B24" i="6"/>
  <c r="B53" i="6"/>
  <c r="B48" i="6"/>
  <c r="C29" i="6"/>
  <c r="G9" i="6"/>
  <c r="F9" i="6"/>
  <c r="C9" i="6"/>
  <c r="G55" i="6"/>
  <c r="F55" i="6"/>
  <c r="C55" i="6"/>
  <c r="G52" i="6"/>
  <c r="F52" i="6"/>
  <c r="B52" i="6"/>
  <c r="G36" i="6"/>
  <c r="F36" i="6"/>
  <c r="C36" i="6"/>
  <c r="B55" i="6"/>
  <c r="L52" i="6"/>
  <c r="G4" i="6"/>
  <c r="F4" i="6"/>
  <c r="C4" i="6"/>
  <c r="G32" i="6"/>
  <c r="F32" i="6"/>
  <c r="B32" i="6"/>
  <c r="G5" i="6"/>
  <c r="F5" i="6"/>
  <c r="C5" i="6"/>
  <c r="G35" i="6"/>
  <c r="F35" i="6"/>
  <c r="C35" i="6"/>
  <c r="B5" i="6"/>
  <c r="G20" i="6"/>
  <c r="F20" i="6"/>
  <c r="C20" i="6"/>
  <c r="C32" i="6"/>
  <c r="B36" i="6"/>
  <c r="B4" i="6"/>
  <c r="C52" i="6"/>
  <c r="B20" i="6"/>
  <c r="L4" i="6"/>
  <c r="G6" i="4"/>
  <c r="F6" i="4"/>
  <c r="B6" i="4"/>
  <c r="G16" i="4"/>
  <c r="F16" i="4"/>
  <c r="C16" i="4"/>
  <c r="G35" i="4"/>
  <c r="F35" i="4"/>
  <c r="C35" i="4"/>
  <c r="B16" i="4"/>
  <c r="G36" i="4"/>
  <c r="F36" i="4"/>
  <c r="C36" i="4"/>
  <c r="G7" i="4"/>
  <c r="F7" i="4"/>
  <c r="B7" i="4"/>
  <c r="G20" i="4"/>
  <c r="F20" i="4"/>
  <c r="C20" i="4"/>
  <c r="G14" i="4"/>
  <c r="F14" i="4"/>
  <c r="C14" i="4"/>
  <c r="E14" i="4" s="1"/>
  <c r="G11" i="4"/>
  <c r="F11" i="4"/>
  <c r="C11" i="4"/>
  <c r="E11" i="4" s="1"/>
  <c r="B20" i="4"/>
  <c r="C7" i="4"/>
  <c r="B35" i="4"/>
  <c r="B36" i="4"/>
  <c r="D7" i="4"/>
  <c r="D20" i="4"/>
  <c r="B14" i="4"/>
  <c r="G10" i="2"/>
  <c r="F10" i="2"/>
  <c r="B10" i="2"/>
  <c r="G22" i="2"/>
  <c r="F22" i="2"/>
  <c r="C22" i="2"/>
  <c r="G17" i="2"/>
  <c r="F17" i="2"/>
  <c r="C17" i="2"/>
  <c r="B22" i="2"/>
  <c r="G11" i="2"/>
  <c r="F11" i="2"/>
  <c r="C11" i="2"/>
  <c r="G8" i="2"/>
  <c r="F8" i="2"/>
  <c r="B8" i="2"/>
  <c r="B11" i="2"/>
  <c r="C10" i="2"/>
  <c r="G34" i="8"/>
  <c r="F34" i="8"/>
  <c r="C34" i="8"/>
  <c r="G11" i="8"/>
  <c r="F11" i="8"/>
  <c r="B11" i="8"/>
  <c r="G29" i="8"/>
  <c r="F29" i="8"/>
  <c r="C29" i="8"/>
  <c r="B34" i="8"/>
  <c r="G30" i="8"/>
  <c r="F30" i="8"/>
  <c r="C30" i="8"/>
  <c r="G43" i="8"/>
  <c r="F43" i="8"/>
  <c r="C43" i="8"/>
  <c r="G40" i="8"/>
  <c r="F40" i="8"/>
  <c r="B40" i="8"/>
  <c r="G4" i="8"/>
  <c r="F4" i="8"/>
  <c r="C4" i="8"/>
  <c r="B43" i="8"/>
  <c r="G36" i="8"/>
  <c r="F36" i="8"/>
  <c r="C36" i="8"/>
  <c r="G17" i="8"/>
  <c r="F17" i="8"/>
  <c r="C17" i="8"/>
  <c r="G16" i="8"/>
  <c r="F16" i="8"/>
  <c r="B16" i="8"/>
  <c r="G13" i="8"/>
  <c r="F13" i="8"/>
  <c r="C13" i="8"/>
  <c r="E13" i="8" s="1"/>
  <c r="G22" i="8"/>
  <c r="F22" i="8"/>
  <c r="C22" i="8"/>
  <c r="B13" i="8"/>
  <c r="G42" i="8"/>
  <c r="F42" i="8"/>
  <c r="C42" i="8"/>
  <c r="B22" i="8"/>
  <c r="G14" i="8"/>
  <c r="F14" i="8"/>
  <c r="C14" i="8"/>
  <c r="C40" i="8"/>
  <c r="C16" i="8"/>
  <c r="B4" i="8"/>
  <c r="B29" i="8"/>
  <c r="B30" i="8"/>
  <c r="L40" i="8"/>
  <c r="B17" i="8"/>
  <c r="D16" i="8"/>
  <c r="M16" i="8" s="1"/>
  <c r="D34" i="8"/>
  <c r="G31" i="8"/>
  <c r="F31" i="8"/>
  <c r="B31" i="8"/>
  <c r="B36" i="8"/>
  <c r="C11" i="8"/>
  <c r="B42" i="8"/>
  <c r="K41" i="6"/>
  <c r="N41" i="6"/>
  <c r="M41" i="6"/>
  <c r="N15" i="6"/>
  <c r="M15" i="6"/>
  <c r="L15" i="6"/>
  <c r="O15" i="6" s="1"/>
  <c r="E15" i="6"/>
  <c r="N19" i="6"/>
  <c r="N17" i="6"/>
  <c r="O17" i="6" s="1"/>
  <c r="M17" i="6"/>
  <c r="L17" i="6"/>
  <c r="I17" i="6"/>
  <c r="N47" i="6"/>
  <c r="L47" i="6"/>
  <c r="K47" i="6"/>
  <c r="K39" i="6"/>
  <c r="N39" i="6"/>
  <c r="M39" i="6"/>
  <c r="L39" i="6"/>
  <c r="E39" i="6"/>
  <c r="N44" i="6"/>
  <c r="J44" i="6"/>
  <c r="N7" i="6"/>
  <c r="I7" i="6"/>
  <c r="N51" i="6"/>
  <c r="M51" i="6"/>
  <c r="L51" i="6"/>
  <c r="E51" i="6"/>
  <c r="N28" i="6"/>
  <c r="M28" i="6"/>
  <c r="L28" i="6"/>
  <c r="H28" i="6"/>
  <c r="E28" i="6"/>
  <c r="N21" i="6"/>
  <c r="J21" i="6"/>
  <c r="N49" i="6"/>
  <c r="J49" i="6"/>
  <c r="N33" i="6"/>
  <c r="I33" i="6"/>
  <c r="N19" i="4"/>
  <c r="N24" i="4"/>
  <c r="J24" i="4"/>
  <c r="N21" i="4"/>
  <c r="N40" i="4"/>
  <c r="J40" i="4"/>
  <c r="N25" i="4"/>
  <c r="K25" i="4"/>
  <c r="N8" i="4"/>
  <c r="K8" i="4"/>
  <c r="N41" i="4"/>
  <c r="I41" i="4"/>
  <c r="N23" i="4"/>
  <c r="I23" i="4"/>
  <c r="I13" i="6"/>
  <c r="L13" i="6"/>
  <c r="M13" i="6"/>
  <c r="N13" i="6"/>
  <c r="N12" i="6"/>
  <c r="M12" i="6"/>
  <c r="J12" i="6"/>
  <c r="N53" i="6"/>
  <c r="K53" i="6"/>
  <c r="N58" i="6"/>
  <c r="N48" i="6"/>
  <c r="N34" i="6"/>
  <c r="J34" i="6"/>
  <c r="N29" i="6"/>
  <c r="I29" i="6"/>
  <c r="N24" i="6"/>
  <c r="K24" i="6"/>
  <c r="N55" i="6"/>
  <c r="M55" i="6"/>
  <c r="J55" i="6"/>
  <c r="H55" i="6"/>
  <c r="E55" i="6"/>
  <c r="L55" i="6"/>
  <c r="N52" i="6"/>
  <c r="I52" i="6"/>
  <c r="N5" i="6"/>
  <c r="J5" i="6"/>
  <c r="N32" i="6"/>
  <c r="I32" i="6"/>
  <c r="N20" i="6"/>
  <c r="K20" i="6"/>
  <c r="N35" i="6"/>
  <c r="N36" i="6"/>
  <c r="N4" i="6"/>
  <c r="K4" i="6"/>
  <c r="K14" i="4"/>
  <c r="N14" i="4"/>
  <c r="M14" i="4"/>
  <c r="L14" i="4"/>
  <c r="N11" i="4"/>
  <c r="M11" i="4"/>
  <c r="L11" i="4"/>
  <c r="N6" i="4"/>
  <c r="I6" i="4"/>
  <c r="N16" i="4"/>
  <c r="J16" i="4"/>
  <c r="N36" i="4"/>
  <c r="K36" i="4"/>
  <c r="N7" i="4"/>
  <c r="I7" i="4"/>
  <c r="N35" i="4"/>
  <c r="N20" i="4"/>
  <c r="J20" i="4"/>
  <c r="N8" i="2"/>
  <c r="I8" i="2"/>
  <c r="N17" i="2"/>
  <c r="K17" i="2"/>
  <c r="N22" i="2"/>
  <c r="J22" i="2"/>
  <c r="N10" i="2"/>
  <c r="I10" i="2"/>
  <c r="N11" i="2"/>
  <c r="J11" i="2"/>
  <c r="N43" i="8"/>
  <c r="M43" i="8"/>
  <c r="L43" i="8"/>
  <c r="O43" i="8" s="1"/>
  <c r="J43" i="8"/>
  <c r="J34" i="8"/>
  <c r="N34" i="8"/>
  <c r="M34" i="8"/>
  <c r="L34" i="8"/>
  <c r="E34" i="8"/>
  <c r="I16" i="8"/>
  <c r="N16" i="8"/>
  <c r="L16" i="8"/>
  <c r="N11" i="8"/>
  <c r="I11" i="8"/>
  <c r="N22" i="8"/>
  <c r="N4" i="8"/>
  <c r="K4" i="8"/>
  <c r="N13" i="8"/>
  <c r="M13" i="8"/>
  <c r="J13" i="8"/>
  <c r="L13" i="8"/>
  <c r="N40" i="8"/>
  <c r="I40" i="8"/>
  <c r="N29" i="8"/>
  <c r="N30" i="8"/>
  <c r="K30" i="8"/>
  <c r="N36" i="8"/>
  <c r="N17" i="8"/>
  <c r="N14" i="8"/>
  <c r="N42" i="8"/>
  <c r="K42" i="8"/>
  <c r="G6" i="6"/>
  <c r="F6" i="6"/>
  <c r="C6" i="6"/>
  <c r="G61" i="6"/>
  <c r="F61" i="6"/>
  <c r="B61" i="6"/>
  <c r="L61" i="6" s="1"/>
  <c r="B6" i="6"/>
  <c r="L6" i="6" s="1"/>
  <c r="G18" i="6"/>
  <c r="F18" i="6"/>
  <c r="C18" i="6"/>
  <c r="G16" i="6"/>
  <c r="F16" i="6"/>
  <c r="C16" i="6"/>
  <c r="B18" i="6"/>
  <c r="L18" i="6" s="1"/>
  <c r="G60" i="6"/>
  <c r="F60" i="6"/>
  <c r="B60" i="6"/>
  <c r="L60" i="6" s="1"/>
  <c r="G26" i="6"/>
  <c r="F26" i="6"/>
  <c r="C26" i="6"/>
  <c r="L44" i="6"/>
  <c r="B26" i="6"/>
  <c r="C60" i="6"/>
  <c r="M44" i="6"/>
  <c r="D26" i="6"/>
  <c r="M26" i="6" s="1"/>
  <c r="B16" i="6"/>
  <c r="L16" i="6" s="1"/>
  <c r="C61" i="6"/>
  <c r="G43" i="6"/>
  <c r="F43" i="6"/>
  <c r="C43" i="6"/>
  <c r="G15" i="4"/>
  <c r="F15" i="4"/>
  <c r="C15" i="4"/>
  <c r="G9" i="4"/>
  <c r="F9" i="4"/>
  <c r="C9" i="4"/>
  <c r="B9" i="4"/>
  <c r="B15" i="4"/>
  <c r="E15" i="4" s="1"/>
  <c r="G29" i="4"/>
  <c r="F29" i="4"/>
  <c r="C29" i="4"/>
  <c r="E29" i="4" s="1"/>
  <c r="C6" i="4"/>
  <c r="G42" i="4"/>
  <c r="F42" i="4"/>
  <c r="C42" i="4"/>
  <c r="B8" i="4"/>
  <c r="B42" i="4"/>
  <c r="G3" i="6"/>
  <c r="F3" i="6"/>
  <c r="B3" i="6"/>
  <c r="G14" i="6"/>
  <c r="F14" i="6"/>
  <c r="C14" i="6"/>
  <c r="E14" i="6" s="1"/>
  <c r="G25" i="6"/>
  <c r="F25" i="6"/>
  <c r="C25" i="6"/>
  <c r="E25" i="6" s="1"/>
  <c r="G22" i="6"/>
  <c r="F22" i="6"/>
  <c r="B22" i="6"/>
  <c r="L22" i="6" s="1"/>
  <c r="G23" i="6"/>
  <c r="F23" i="6"/>
  <c r="C23" i="6"/>
  <c r="B23" i="6"/>
  <c r="G42" i="6"/>
  <c r="F42" i="6"/>
  <c r="C42" i="6"/>
  <c r="B42" i="6"/>
  <c r="L42" i="6" s="1"/>
  <c r="G45" i="6"/>
  <c r="F45" i="6"/>
  <c r="C45" i="6"/>
  <c r="C3" i="6"/>
  <c r="B45" i="6"/>
  <c r="L45" i="6" s="1"/>
  <c r="L48" i="6"/>
  <c r="L5" i="6"/>
  <c r="G18" i="8"/>
  <c r="F18" i="8"/>
  <c r="C18" i="8"/>
  <c r="G5" i="8"/>
  <c r="F5" i="8"/>
  <c r="B5" i="8"/>
  <c r="L5" i="8" s="1"/>
  <c r="B18" i="8"/>
  <c r="G37" i="8"/>
  <c r="F37" i="8"/>
  <c r="C37" i="8"/>
  <c r="G15" i="8"/>
  <c r="F15" i="8"/>
  <c r="C15" i="8"/>
  <c r="G33" i="8"/>
  <c r="F33" i="8"/>
  <c r="B33" i="8"/>
  <c r="L33" i="8" s="1"/>
  <c r="G3" i="8"/>
  <c r="F3" i="8"/>
  <c r="C3" i="8"/>
  <c r="G32" i="8"/>
  <c r="F32" i="8"/>
  <c r="H32" i="8" s="1"/>
  <c r="C32" i="8"/>
  <c r="E32" i="8" s="1"/>
  <c r="B3" i="8"/>
  <c r="L3" i="8" s="1"/>
  <c r="B15" i="8"/>
  <c r="L15" i="8" s="1"/>
  <c r="B37" i="8"/>
  <c r="C5" i="8"/>
  <c r="E5" i="8" s="1"/>
  <c r="D33" i="8"/>
  <c r="D30" i="8"/>
  <c r="M30" i="8" s="1"/>
  <c r="C33" i="8"/>
  <c r="C31" i="8"/>
  <c r="G27" i="8"/>
  <c r="F27" i="8"/>
  <c r="B27" i="8"/>
  <c r="G35" i="8"/>
  <c r="F35" i="8"/>
  <c r="C35" i="8"/>
  <c r="G19" i="8"/>
  <c r="F19" i="8"/>
  <c r="C19" i="8"/>
  <c r="B19" i="8"/>
  <c r="L19" i="8" s="1"/>
  <c r="B35" i="8"/>
  <c r="G43" i="4"/>
  <c r="F43" i="4"/>
  <c r="B43" i="4"/>
  <c r="E43" i="4" s="1"/>
  <c r="L35" i="4"/>
  <c r="G13" i="4"/>
  <c r="F13" i="4"/>
  <c r="C13" i="4"/>
  <c r="L21" i="4"/>
  <c r="G26" i="4"/>
  <c r="F26" i="4"/>
  <c r="C26" i="4"/>
  <c r="G32" i="4"/>
  <c r="F32" i="4"/>
  <c r="C32" i="4"/>
  <c r="B26" i="4"/>
  <c r="L26" i="4" s="1"/>
  <c r="G17" i="4"/>
  <c r="F17" i="4"/>
  <c r="C17" i="4"/>
  <c r="G18" i="4"/>
  <c r="F18" i="4"/>
  <c r="C18" i="4"/>
  <c r="G10" i="4"/>
  <c r="F10" i="4"/>
  <c r="C10" i="4"/>
  <c r="B32" i="4"/>
  <c r="B18" i="4"/>
  <c r="B13" i="4"/>
  <c r="E13" i="4" s="1"/>
  <c r="L24" i="4"/>
  <c r="D32" i="4"/>
  <c r="D8" i="4"/>
  <c r="B10" i="4"/>
  <c r="L10" i="4" s="1"/>
  <c r="B17" i="4"/>
  <c r="N18" i="6"/>
  <c r="K18" i="6"/>
  <c r="N61" i="6"/>
  <c r="I61" i="6"/>
  <c r="M61" i="6"/>
  <c r="N60" i="6"/>
  <c r="I60" i="6"/>
  <c r="N6" i="6"/>
  <c r="J6" i="6"/>
  <c r="N26" i="6"/>
  <c r="K26" i="6"/>
  <c r="N16" i="6"/>
  <c r="J25" i="4"/>
  <c r="N15" i="4"/>
  <c r="M15" i="4"/>
  <c r="L15" i="4"/>
  <c r="O15" i="4"/>
  <c r="J19" i="4"/>
  <c r="K6" i="4"/>
  <c r="N29" i="4"/>
  <c r="M41" i="4"/>
  <c r="L41" i="4"/>
  <c r="N9" i="4"/>
  <c r="K9" i="4"/>
  <c r="N42" i="4"/>
  <c r="N22" i="6"/>
  <c r="I22" i="6"/>
  <c r="N3" i="6"/>
  <c r="I3" i="6"/>
  <c r="N23" i="6"/>
  <c r="J23" i="6"/>
  <c r="N42" i="6"/>
  <c r="J42" i="6"/>
  <c r="N25" i="6"/>
  <c r="N45" i="6"/>
  <c r="K45" i="6"/>
  <c r="N14" i="6"/>
  <c r="M14" i="6"/>
  <c r="K14" i="6"/>
  <c r="J52" i="6"/>
  <c r="K48" i="6"/>
  <c r="N37" i="8"/>
  <c r="K37" i="8"/>
  <c r="N3" i="8"/>
  <c r="J3" i="8"/>
  <c r="N32" i="8"/>
  <c r="M32" i="8"/>
  <c r="L32" i="8"/>
  <c r="N15" i="8"/>
  <c r="M15" i="8"/>
  <c r="N5" i="8"/>
  <c r="M5" i="8"/>
  <c r="I5" i="8"/>
  <c r="I33" i="8"/>
  <c r="N33" i="8"/>
  <c r="M33" i="8"/>
  <c r="N18" i="8"/>
  <c r="J18" i="8"/>
  <c r="N35" i="8"/>
  <c r="M35" i="8"/>
  <c r="K35" i="8"/>
  <c r="N19" i="8"/>
  <c r="N27" i="8"/>
  <c r="I27" i="8"/>
  <c r="N31" i="8"/>
  <c r="J31" i="8"/>
  <c r="N43" i="4"/>
  <c r="I43" i="4"/>
  <c r="M36" i="4"/>
  <c r="L36" i="4"/>
  <c r="E36" i="4"/>
  <c r="N26" i="4"/>
  <c r="M26" i="4"/>
  <c r="N32" i="4"/>
  <c r="K32" i="4"/>
  <c r="J35" i="4"/>
  <c r="I20" i="4"/>
  <c r="M24" i="4"/>
  <c r="N10" i="4"/>
  <c r="N18" i="4"/>
  <c r="N17" i="4"/>
  <c r="N13" i="4"/>
  <c r="G10" i="8"/>
  <c r="F10" i="8"/>
  <c r="C10" i="8"/>
  <c r="L42" i="8"/>
  <c r="L22" i="8"/>
  <c r="G21" i="8"/>
  <c r="F21" i="8"/>
  <c r="C21" i="8"/>
  <c r="E21" i="8" s="1"/>
  <c r="G20" i="8"/>
  <c r="F20" i="8"/>
  <c r="C20" i="8"/>
  <c r="D17" i="8"/>
  <c r="M17" i="8" s="1"/>
  <c r="D11" i="8"/>
  <c r="M11" i="8" s="1"/>
  <c r="B10" i="8"/>
  <c r="B20" i="8"/>
  <c r="L20" i="8" s="1"/>
  <c r="L17" i="8"/>
  <c r="N10" i="8"/>
  <c r="J10" i="8"/>
  <c r="K20" i="8"/>
  <c r="N20" i="8"/>
  <c r="M20" i="8"/>
  <c r="N21" i="8"/>
  <c r="M21" i="8"/>
  <c r="L21" i="8"/>
  <c r="J22" i="8"/>
  <c r="M22" i="8"/>
  <c r="K17" i="8"/>
  <c r="I42" i="8"/>
  <c r="L24" i="6"/>
  <c r="L34" i="6"/>
  <c r="E58" i="6"/>
  <c r="G38" i="6"/>
  <c r="F38" i="6"/>
  <c r="C38" i="6"/>
  <c r="L20" i="6"/>
  <c r="G27" i="6"/>
  <c r="F27" i="6"/>
  <c r="C27" i="6"/>
  <c r="B38" i="6"/>
  <c r="L38" i="6" s="1"/>
  <c r="B27" i="6"/>
  <c r="K3" i="6"/>
  <c r="N38" i="6"/>
  <c r="M38" i="6"/>
  <c r="N27" i="6"/>
  <c r="M27" i="6"/>
  <c r="M20" i="6"/>
  <c r="I24" i="6"/>
  <c r="M58" i="6"/>
  <c r="L58" i="6"/>
  <c r="G44" i="4"/>
  <c r="F44" i="4"/>
  <c r="C44" i="4"/>
  <c r="G22" i="4"/>
  <c r="F22" i="4"/>
  <c r="B22" i="4"/>
  <c r="E22" i="4" s="1"/>
  <c r="B44" i="4"/>
  <c r="G31" i="4"/>
  <c r="F31" i="4"/>
  <c r="H31" i="4" s="1"/>
  <c r="C31" i="4"/>
  <c r="G5" i="4"/>
  <c r="F5" i="4"/>
  <c r="C5" i="4"/>
  <c r="B31" i="4"/>
  <c r="L31" i="4" s="1"/>
  <c r="I22" i="4"/>
  <c r="N22" i="4"/>
  <c r="M22" i="4"/>
  <c r="K31" i="4"/>
  <c r="N31" i="4"/>
  <c r="M31" i="4"/>
  <c r="N5" i="4"/>
  <c r="N44" i="4"/>
  <c r="M44" i="4"/>
  <c r="J44" i="4"/>
  <c r="G5" i="2"/>
  <c r="F5" i="2"/>
  <c r="B5" i="2"/>
  <c r="G13" i="2"/>
  <c r="F13" i="2"/>
  <c r="C13" i="2"/>
  <c r="G15" i="2"/>
  <c r="F15" i="2"/>
  <c r="C15" i="2"/>
  <c r="L5" i="2"/>
  <c r="G7" i="2"/>
  <c r="H7" i="2" s="1"/>
  <c r="F7" i="2"/>
  <c r="C7" i="2"/>
  <c r="E7" i="2" s="1"/>
  <c r="B13" i="2"/>
  <c r="G18" i="2"/>
  <c r="F18" i="2"/>
  <c r="C18" i="2"/>
  <c r="G16" i="2"/>
  <c r="F16" i="2"/>
  <c r="C16" i="2"/>
  <c r="B7" i="2"/>
  <c r="C5" i="2"/>
  <c r="B15" i="2"/>
  <c r="B18" i="2"/>
  <c r="E16" i="2"/>
  <c r="J10" i="2"/>
  <c r="N15" i="2"/>
  <c r="N5" i="2"/>
  <c r="I5" i="2"/>
  <c r="N13" i="2"/>
  <c r="K13" i="2"/>
  <c r="N7" i="2"/>
  <c r="M7" i="2"/>
  <c r="O7" i="2" s="1"/>
  <c r="L7" i="2"/>
  <c r="N18" i="2"/>
  <c r="N16" i="2"/>
  <c r="M16" i="2"/>
  <c r="L16" i="2"/>
  <c r="G30" i="4"/>
  <c r="F30" i="4"/>
  <c r="C30" i="4"/>
  <c r="G28" i="4"/>
  <c r="F28" i="4"/>
  <c r="B28" i="4"/>
  <c r="L28" i="4" s="1"/>
  <c r="B30" i="4"/>
  <c r="G33" i="4"/>
  <c r="F33" i="4"/>
  <c r="C33" i="4"/>
  <c r="G34" i="4"/>
  <c r="F34" i="4"/>
  <c r="C34" i="4"/>
  <c r="B34" i="4"/>
  <c r="G39" i="4"/>
  <c r="F39" i="4"/>
  <c r="B39" i="4"/>
  <c r="L39" i="4" s="1"/>
  <c r="C28" i="4"/>
  <c r="L17" i="4"/>
  <c r="B5" i="4"/>
  <c r="L5" i="4" s="1"/>
  <c r="I32" i="4"/>
  <c r="K35" i="4"/>
  <c r="K29" i="4"/>
  <c r="M29" i="4"/>
  <c r="L29" i="4"/>
  <c r="N39" i="4"/>
  <c r="I39" i="4"/>
  <c r="N28" i="4"/>
  <c r="M28" i="4"/>
  <c r="I28" i="4"/>
  <c r="N34" i="4"/>
  <c r="J34" i="4"/>
  <c r="N30" i="4"/>
  <c r="J30" i="4"/>
  <c r="N33" i="4"/>
  <c r="K17" i="4"/>
  <c r="G21" i="2"/>
  <c r="F21" i="2"/>
  <c r="B21" i="2"/>
  <c r="G19" i="2"/>
  <c r="F19" i="2"/>
  <c r="C19" i="2"/>
  <c r="G20" i="2"/>
  <c r="F20" i="2"/>
  <c r="C20" i="2"/>
  <c r="B19" i="2"/>
  <c r="E19" i="2" s="1"/>
  <c r="G6" i="2"/>
  <c r="F6" i="2"/>
  <c r="B6" i="2"/>
  <c r="G9" i="2"/>
  <c r="F9" i="2"/>
  <c r="C9" i="2"/>
  <c r="G12" i="2"/>
  <c r="F12" i="2"/>
  <c r="C12" i="2"/>
  <c r="B9" i="2"/>
  <c r="C8" i="2"/>
  <c r="C21" i="2"/>
  <c r="B12" i="2"/>
  <c r="N19" i="2"/>
  <c r="M19" i="2"/>
  <c r="L19" i="2"/>
  <c r="J19" i="2"/>
  <c r="N21" i="2"/>
  <c r="I21" i="2"/>
  <c r="J9" i="2"/>
  <c r="N9" i="2"/>
  <c r="M9" i="2"/>
  <c r="K8" i="2"/>
  <c r="N20" i="2"/>
  <c r="M5" i="2"/>
  <c r="K5" i="2"/>
  <c r="N12" i="2"/>
  <c r="G7" i="8"/>
  <c r="F7" i="8"/>
  <c r="B7" i="8"/>
  <c r="L7" i="8" s="1"/>
  <c r="G26" i="8"/>
  <c r="F26" i="8"/>
  <c r="C26" i="8"/>
  <c r="G24" i="8"/>
  <c r="F24" i="8"/>
  <c r="B24" i="8"/>
  <c r="L24" i="8" s="1"/>
  <c r="G28" i="8"/>
  <c r="F28" i="8"/>
  <c r="C28" i="8"/>
  <c r="L4" i="8"/>
  <c r="B28" i="8"/>
  <c r="C24" i="8"/>
  <c r="B26" i="8"/>
  <c r="C7" i="8"/>
  <c r="D36" i="8"/>
  <c r="L11" i="8"/>
  <c r="D37" i="8"/>
  <c r="D28" i="8"/>
  <c r="M28" i="8" s="1"/>
  <c r="C7" i="6"/>
  <c r="G57" i="6"/>
  <c r="F57" i="6"/>
  <c r="B57" i="6"/>
  <c r="L57" i="6" s="1"/>
  <c r="L3" i="6"/>
  <c r="L53" i="6"/>
  <c r="C57" i="6"/>
  <c r="G27" i="4"/>
  <c r="F27" i="4"/>
  <c r="C27" i="4"/>
  <c r="E27" i="4" s="1"/>
  <c r="L18" i="4"/>
  <c r="G45" i="4"/>
  <c r="F45" i="4"/>
  <c r="C45" i="4"/>
  <c r="E45" i="4" s="1"/>
  <c r="J6" i="2"/>
  <c r="C6" i="2"/>
  <c r="B17" i="2"/>
  <c r="C23" i="4"/>
  <c r="G37" i="4"/>
  <c r="F37" i="4"/>
  <c r="B37" i="4"/>
  <c r="L37" i="4" s="1"/>
  <c r="L40" i="4"/>
  <c r="L9" i="4"/>
  <c r="L18" i="8"/>
  <c r="L29" i="8"/>
  <c r="G25" i="8"/>
  <c r="F25" i="8"/>
  <c r="C25" i="8"/>
  <c r="G23" i="8"/>
  <c r="F23" i="8"/>
  <c r="B23" i="8"/>
  <c r="L23" i="8" s="1"/>
  <c r="M3" i="8"/>
  <c r="G8" i="8"/>
  <c r="F8" i="8"/>
  <c r="C8" i="8"/>
  <c r="B25" i="8"/>
  <c r="B8" i="8"/>
  <c r="L8" i="8" s="1"/>
  <c r="G30" i="6"/>
  <c r="F30" i="6"/>
  <c r="C30" i="6"/>
  <c r="E30" i="6" s="1"/>
  <c r="G11" i="6"/>
  <c r="F11" i="6"/>
  <c r="C11" i="6"/>
  <c r="B11" i="6"/>
  <c r="L11" i="6" s="1"/>
  <c r="L21" i="6"/>
  <c r="B35" i="6"/>
  <c r="L35" i="6" s="1"/>
  <c r="L19" i="6"/>
  <c r="D21" i="6"/>
  <c r="D6" i="6"/>
  <c r="M6" i="6" s="1"/>
  <c r="C50" i="6"/>
  <c r="F50" i="6"/>
  <c r="G50" i="6"/>
  <c r="C37" i="4"/>
  <c r="G3" i="4"/>
  <c r="F3" i="4"/>
  <c r="B3" i="4"/>
  <c r="L3" i="4" s="1"/>
  <c r="G4" i="4"/>
  <c r="F4" i="4"/>
  <c r="C4" i="4"/>
  <c r="B4" i="4"/>
  <c r="G14" i="2"/>
  <c r="F14" i="2"/>
  <c r="C14" i="2"/>
  <c r="G3" i="2"/>
  <c r="F3" i="2"/>
  <c r="B3" i="2"/>
  <c r="B14" i="2"/>
  <c r="B20" i="2"/>
  <c r="G4" i="2"/>
  <c r="F4" i="2"/>
  <c r="C4" i="2"/>
  <c r="C3" i="2"/>
  <c r="B4" i="2"/>
  <c r="G54" i="6"/>
  <c r="F54" i="6"/>
  <c r="C54" i="6"/>
  <c r="B40" i="6"/>
  <c r="E40" i="6" s="1"/>
  <c r="L36" i="6"/>
  <c r="D34" i="6"/>
  <c r="M34" i="6" s="1"/>
  <c r="D36" i="6"/>
  <c r="M36" i="6" s="1"/>
  <c r="B54" i="6"/>
  <c r="L54" i="6" s="1"/>
  <c r="G38" i="8"/>
  <c r="F38" i="8"/>
  <c r="C38" i="8"/>
  <c r="E14" i="8"/>
  <c r="B38" i="8"/>
  <c r="L38" i="8" s="1"/>
  <c r="C27" i="8"/>
  <c r="K19" i="8"/>
  <c r="M19" i="8"/>
  <c r="N37" i="4"/>
  <c r="I37" i="4"/>
  <c r="J10" i="4"/>
  <c r="M10" i="4"/>
  <c r="K40" i="4"/>
  <c r="J23" i="4"/>
  <c r="M31" i="8"/>
  <c r="M42" i="8"/>
  <c r="J36" i="8"/>
  <c r="N7" i="8"/>
  <c r="I7" i="8"/>
  <c r="I37" i="8"/>
  <c r="M4" i="8"/>
  <c r="N24" i="8"/>
  <c r="M24" i="8"/>
  <c r="I24" i="8"/>
  <c r="N26" i="8"/>
  <c r="M26" i="8"/>
  <c r="K26" i="8"/>
  <c r="K11" i="8"/>
  <c r="N28" i="8"/>
  <c r="J28" i="8"/>
  <c r="M3" i="6"/>
  <c r="M33" i="6"/>
  <c r="N57" i="6"/>
  <c r="I57" i="6"/>
  <c r="J16" i="6"/>
  <c r="M52" i="6"/>
  <c r="M7" i="6"/>
  <c r="J7" i="6"/>
  <c r="I48" i="6"/>
  <c r="K29" i="6"/>
  <c r="M45" i="6"/>
  <c r="N45" i="4"/>
  <c r="M45" i="4"/>
  <c r="L45" i="4"/>
  <c r="N27" i="4"/>
  <c r="M27" i="4"/>
  <c r="L27" i="4"/>
  <c r="M43" i="4"/>
  <c r="K18" i="4"/>
  <c r="M18" i="4"/>
  <c r="M21" i="4"/>
  <c r="M15" i="2"/>
  <c r="N6" i="2"/>
  <c r="M6" i="2"/>
  <c r="M17" i="2"/>
  <c r="L17" i="2"/>
  <c r="J8" i="2"/>
  <c r="N25" i="8"/>
  <c r="M25" i="8"/>
  <c r="K7" i="8"/>
  <c r="M7" i="8"/>
  <c r="N8" i="8"/>
  <c r="M8" i="8"/>
  <c r="M18" i="8"/>
  <c r="I18" i="8"/>
  <c r="I23" i="8"/>
  <c r="N23" i="8"/>
  <c r="M23" i="8"/>
  <c r="M29" i="8"/>
  <c r="J29" i="8"/>
  <c r="J11" i="6"/>
  <c r="N11" i="6"/>
  <c r="M11" i="6"/>
  <c r="K19" i="6"/>
  <c r="M19" i="6"/>
  <c r="N30" i="6"/>
  <c r="M30" i="6"/>
  <c r="L30" i="6"/>
  <c r="M60" i="6"/>
  <c r="K16" i="6"/>
  <c r="M57" i="6"/>
  <c r="K4" i="4"/>
  <c r="N4" i="4"/>
  <c r="M4" i="4"/>
  <c r="M7" i="4"/>
  <c r="K30" i="4"/>
  <c r="I3" i="4"/>
  <c r="J8" i="4"/>
  <c r="I5" i="4"/>
  <c r="M5" i="4"/>
  <c r="J37" i="4"/>
  <c r="M37" i="4"/>
  <c r="K21" i="2"/>
  <c r="I20" i="2"/>
  <c r="J14" i="2"/>
  <c r="J12" i="2"/>
  <c r="N14" i="2"/>
  <c r="N4" i="2"/>
  <c r="K4" i="2"/>
  <c r="N3" i="2"/>
  <c r="I3" i="2"/>
  <c r="M5" i="6"/>
  <c r="I40" i="6"/>
  <c r="N40" i="6"/>
  <c r="M40" i="6"/>
  <c r="M42" i="6"/>
  <c r="K25" i="6"/>
  <c r="M25" i="6"/>
  <c r="L25" i="6"/>
  <c r="J29" i="6"/>
  <c r="M29" i="6"/>
  <c r="I34" i="6"/>
  <c r="J24" i="6"/>
  <c r="N54" i="6"/>
  <c r="N43" i="6"/>
  <c r="M43" i="6"/>
  <c r="L43" i="6"/>
  <c r="J4" i="6"/>
  <c r="J38" i="8"/>
  <c r="N38" i="8"/>
  <c r="M38" i="8"/>
  <c r="M14" i="8"/>
  <c r="L14" i="8"/>
  <c r="M17" i="4"/>
  <c r="M13" i="4"/>
  <c r="I19" i="4"/>
  <c r="M35" i="4"/>
  <c r="G39" i="8"/>
  <c r="F39" i="8"/>
  <c r="C39" i="8"/>
  <c r="G6" i="8"/>
  <c r="F6" i="8"/>
  <c r="B6" i="8"/>
  <c r="L6" i="8" s="1"/>
  <c r="B39" i="8"/>
  <c r="L39" i="8" s="1"/>
  <c r="L30" i="8"/>
  <c r="C6" i="8"/>
  <c r="D39" i="8"/>
  <c r="M39" i="8" s="1"/>
  <c r="M40" i="8"/>
  <c r="N6" i="8"/>
  <c r="M6" i="8"/>
  <c r="I6" i="8"/>
  <c r="N39" i="8"/>
  <c r="J39" i="8"/>
  <c r="L49" i="6"/>
  <c r="G10" i="6"/>
  <c r="F10" i="6"/>
  <c r="C10" i="6"/>
  <c r="C22" i="6"/>
  <c r="B10" i="6"/>
  <c r="L10" i="6" s="1"/>
  <c r="G31" i="6"/>
  <c r="F31" i="6"/>
  <c r="C31" i="6"/>
  <c r="B31" i="6"/>
  <c r="L31" i="6" s="1"/>
  <c r="D49" i="6"/>
  <c r="M49" i="6" s="1"/>
  <c r="D22" i="6"/>
  <c r="M22" i="6" s="1"/>
  <c r="N31" i="6"/>
  <c r="M31" i="6"/>
  <c r="N10" i="6"/>
  <c r="M10" i="6"/>
  <c r="J10" i="6"/>
  <c r="K22" i="6"/>
  <c r="M16" i="6"/>
  <c r="I49" i="6"/>
  <c r="C3" i="4"/>
  <c r="M40" i="4"/>
  <c r="M9" i="4"/>
  <c r="N3" i="4"/>
  <c r="M3" i="4"/>
  <c r="J3" i="4"/>
  <c r="M39" i="4"/>
  <c r="K23" i="4"/>
  <c r="G37" i="6"/>
  <c r="F37" i="6"/>
  <c r="C37" i="6"/>
  <c r="G56" i="6"/>
  <c r="F56" i="6"/>
  <c r="B56" i="6"/>
  <c r="G46" i="6"/>
  <c r="F46" i="6"/>
  <c r="C46" i="6"/>
  <c r="B37" i="6"/>
  <c r="C56" i="6"/>
  <c r="M18" i="6"/>
  <c r="I18" i="6"/>
  <c r="N56" i="6"/>
  <c r="I56" i="6"/>
  <c r="N37" i="6"/>
  <c r="M37" i="6"/>
  <c r="M54" i="6"/>
  <c r="M53" i="6"/>
  <c r="M35" i="6"/>
  <c r="M24" i="6"/>
  <c r="N46" i="6"/>
  <c r="M4" i="6"/>
  <c r="M48" i="6"/>
  <c r="G38" i="4"/>
  <c r="F38" i="4"/>
  <c r="C38" i="4"/>
  <c r="B38" i="4"/>
  <c r="G12" i="4"/>
  <c r="F12" i="4"/>
  <c r="C12" i="4"/>
  <c r="B33" i="4"/>
  <c r="B12" i="4"/>
  <c r="I42" i="4"/>
  <c r="I25" i="4"/>
  <c r="N12" i="4"/>
  <c r="N38" i="4"/>
  <c r="G9" i="8"/>
  <c r="F9" i="8"/>
  <c r="B9" i="8"/>
  <c r="G41" i="8"/>
  <c r="F41" i="8"/>
  <c r="C41" i="8"/>
  <c r="G12" i="8"/>
  <c r="F12" i="8"/>
  <c r="C12" i="8"/>
  <c r="B41" i="8"/>
  <c r="B12" i="8"/>
  <c r="K41" i="8"/>
  <c r="N12" i="8"/>
  <c r="N41" i="8"/>
  <c r="N9" i="8"/>
  <c r="I9" i="8"/>
  <c r="B9" i="6"/>
  <c r="G59" i="6"/>
  <c r="F59" i="6"/>
  <c r="C59" i="6"/>
  <c r="G8" i="6"/>
  <c r="F8" i="6"/>
  <c r="C8" i="6"/>
  <c r="B8" i="6"/>
  <c r="D23" i="6"/>
  <c r="D56" i="6"/>
  <c r="B50" i="6"/>
  <c r="B59" i="6"/>
  <c r="J56" i="6"/>
  <c r="K50" i="6"/>
  <c r="K32" i="6"/>
  <c r="I23" i="6"/>
  <c r="I9" i="6"/>
  <c r="N9" i="6"/>
  <c r="N50" i="6"/>
  <c r="N59" i="6"/>
  <c r="N8" i="6"/>
  <c r="J8" i="6"/>
  <c r="H15" i="6" l="1"/>
  <c r="E47" i="6"/>
  <c r="E41" i="6"/>
  <c r="O41" i="6"/>
  <c r="H13" i="6"/>
  <c r="E12" i="6"/>
  <c r="H12" i="6"/>
  <c r="H14" i="4"/>
  <c r="H11" i="4"/>
  <c r="E43" i="8"/>
  <c r="H43" i="8"/>
  <c r="H13" i="8"/>
  <c r="O34" i="8"/>
  <c r="E16" i="8"/>
  <c r="H34" i="8"/>
  <c r="H16" i="8"/>
  <c r="O39" i="6"/>
  <c r="E60" i="6"/>
  <c r="L40" i="6"/>
  <c r="O51" i="6"/>
  <c r="O47" i="6"/>
  <c r="E45" i="6"/>
  <c r="O28" i="6"/>
  <c r="O41" i="4"/>
  <c r="O13" i="6"/>
  <c r="E27" i="6"/>
  <c r="E33" i="6"/>
  <c r="H38" i="6"/>
  <c r="O12" i="6"/>
  <c r="O55" i="6"/>
  <c r="E61" i="6"/>
  <c r="E26" i="6"/>
  <c r="E44" i="6"/>
  <c r="L27" i="6"/>
  <c r="O27" i="6" s="1"/>
  <c r="L26" i="6"/>
  <c r="O26" i="6" s="1"/>
  <c r="O38" i="6"/>
  <c r="O61" i="6"/>
  <c r="H27" i="6"/>
  <c r="O14" i="4"/>
  <c r="H41" i="4"/>
  <c r="O11" i="4"/>
  <c r="H26" i="4"/>
  <c r="H36" i="4"/>
  <c r="L13" i="4"/>
  <c r="O13" i="4" s="1"/>
  <c r="E26" i="4"/>
  <c r="O32" i="8"/>
  <c r="O16" i="8"/>
  <c r="H15" i="8"/>
  <c r="E15" i="8"/>
  <c r="O13" i="8"/>
  <c r="O5" i="8"/>
  <c r="H26" i="6"/>
  <c r="H44" i="6"/>
  <c r="H61" i="6"/>
  <c r="H6" i="4"/>
  <c r="H15" i="4"/>
  <c r="H14" i="6"/>
  <c r="E33" i="8"/>
  <c r="O15" i="8"/>
  <c r="H33" i="8"/>
  <c r="H5" i="8"/>
  <c r="E35" i="8"/>
  <c r="E40" i="8"/>
  <c r="L35" i="8"/>
  <c r="H35" i="8"/>
  <c r="E24" i="4"/>
  <c r="H24" i="4"/>
  <c r="O36" i="4"/>
  <c r="O26" i="4"/>
  <c r="H30" i="6"/>
  <c r="H45" i="6"/>
  <c r="L14" i="6"/>
  <c r="O14" i="6" s="1"/>
  <c r="H11" i="8"/>
  <c r="O33" i="8"/>
  <c r="E42" i="8"/>
  <c r="E31" i="8"/>
  <c r="E20" i="8"/>
  <c r="L31" i="8"/>
  <c r="O31" i="8" s="1"/>
  <c r="E3" i="8"/>
  <c r="O35" i="8"/>
  <c r="H26" i="8"/>
  <c r="E26" i="8"/>
  <c r="E22" i="8"/>
  <c r="O19" i="8"/>
  <c r="E31" i="4"/>
  <c r="O24" i="4"/>
  <c r="E4" i="4"/>
  <c r="H20" i="8"/>
  <c r="H42" i="8"/>
  <c r="H21" i="8"/>
  <c r="H22" i="8"/>
  <c r="O20" i="8"/>
  <c r="E17" i="8"/>
  <c r="H3" i="8"/>
  <c r="O21" i="8"/>
  <c r="L26" i="8"/>
  <c r="O26" i="8" s="1"/>
  <c r="E4" i="8"/>
  <c r="E24" i="8"/>
  <c r="O3" i="8"/>
  <c r="H31" i="8"/>
  <c r="E28" i="8"/>
  <c r="O22" i="8"/>
  <c r="E18" i="8"/>
  <c r="H8" i="8"/>
  <c r="L28" i="8"/>
  <c r="O28" i="8" s="1"/>
  <c r="E11" i="8"/>
  <c r="H58" i="6"/>
  <c r="E38" i="6"/>
  <c r="E20" i="6"/>
  <c r="H20" i="6"/>
  <c r="E54" i="6"/>
  <c r="O20" i="6"/>
  <c r="L33" i="6"/>
  <c r="O33" i="6" s="1"/>
  <c r="E3" i="6"/>
  <c r="H52" i="6"/>
  <c r="E7" i="6"/>
  <c r="H43" i="6"/>
  <c r="O58" i="6"/>
  <c r="E5" i="6"/>
  <c r="E11" i="6"/>
  <c r="E42" i="6"/>
  <c r="E35" i="6"/>
  <c r="H25" i="6"/>
  <c r="E19" i="6"/>
  <c r="O3" i="6"/>
  <c r="H44" i="4"/>
  <c r="L22" i="4"/>
  <c r="O22" i="4" s="1"/>
  <c r="O31" i="4"/>
  <c r="H22" i="4"/>
  <c r="E44" i="4"/>
  <c r="L44" i="4"/>
  <c r="O44" i="4" s="1"/>
  <c r="H43" i="4"/>
  <c r="H45" i="4"/>
  <c r="E40" i="4"/>
  <c r="O29" i="4"/>
  <c r="E18" i="4"/>
  <c r="E7" i="4"/>
  <c r="O27" i="4"/>
  <c r="E15" i="2"/>
  <c r="L15" i="2"/>
  <c r="H16" i="2"/>
  <c r="E17" i="2"/>
  <c r="E6" i="2"/>
  <c r="O15" i="2"/>
  <c r="O16" i="2"/>
  <c r="H28" i="4"/>
  <c r="E28" i="4"/>
  <c r="H25" i="4"/>
  <c r="H29" i="4"/>
  <c r="H4" i="4"/>
  <c r="L4" i="4"/>
  <c r="O4" i="4" s="1"/>
  <c r="O28" i="4"/>
  <c r="E10" i="4"/>
  <c r="L7" i="4"/>
  <c r="O7" i="4" s="1"/>
  <c r="H10" i="4"/>
  <c r="H19" i="2"/>
  <c r="O19" i="2"/>
  <c r="E9" i="2"/>
  <c r="L9" i="2"/>
  <c r="O9" i="2" s="1"/>
  <c r="H9" i="2"/>
  <c r="E5" i="2"/>
  <c r="H5" i="2"/>
  <c r="L6" i="2"/>
  <c r="O6" i="2" s="1"/>
  <c r="O5" i="2"/>
  <c r="H10" i="8"/>
  <c r="H24" i="8"/>
  <c r="H28" i="8"/>
  <c r="H4" i="8"/>
  <c r="E7" i="8"/>
  <c r="H7" i="6"/>
  <c r="H3" i="6"/>
  <c r="H33" i="6"/>
  <c r="E52" i="6"/>
  <c r="H34" i="6"/>
  <c r="E21" i="4"/>
  <c r="H27" i="4"/>
  <c r="H18" i="4"/>
  <c r="H21" i="4"/>
  <c r="H17" i="2"/>
  <c r="H15" i="2"/>
  <c r="H6" i="2"/>
  <c r="H23" i="8"/>
  <c r="H18" i="8"/>
  <c r="E25" i="8"/>
  <c r="E29" i="8"/>
  <c r="E19" i="8"/>
  <c r="L25" i="8"/>
  <c r="O25" i="8" s="1"/>
  <c r="H7" i="8"/>
  <c r="E8" i="8"/>
  <c r="E23" i="8"/>
  <c r="H17" i="8"/>
  <c r="H25" i="8"/>
  <c r="H29" i="8"/>
  <c r="E6" i="6"/>
  <c r="H57" i="6"/>
  <c r="H19" i="6"/>
  <c r="H60" i="6"/>
  <c r="H11" i="6"/>
  <c r="E57" i="6"/>
  <c r="E5" i="4"/>
  <c r="H37" i="4"/>
  <c r="H5" i="4"/>
  <c r="E37" i="4"/>
  <c r="H7" i="4"/>
  <c r="H36" i="6"/>
  <c r="E34" i="6"/>
  <c r="H40" i="6"/>
  <c r="H42" i="6"/>
  <c r="E36" i="6"/>
  <c r="H5" i="6"/>
  <c r="H19" i="8"/>
  <c r="H14" i="8"/>
  <c r="H38" i="8"/>
  <c r="E38" i="8"/>
  <c r="O4" i="8"/>
  <c r="H13" i="4"/>
  <c r="H35" i="4"/>
  <c r="E35" i="4"/>
  <c r="H17" i="4"/>
  <c r="E17" i="4"/>
  <c r="O10" i="4"/>
  <c r="O45" i="4"/>
  <c r="O42" i="8"/>
  <c r="O24" i="8"/>
  <c r="O11" i="8"/>
  <c r="O52" i="6"/>
  <c r="O45" i="6"/>
  <c r="O11" i="6"/>
  <c r="O7" i="6"/>
  <c r="O19" i="6"/>
  <c r="O21" i="4"/>
  <c r="L43" i="4"/>
  <c r="O43" i="4" s="1"/>
  <c r="O18" i="4"/>
  <c r="O17" i="2"/>
  <c r="O17" i="8"/>
  <c r="O8" i="8"/>
  <c r="O7" i="8"/>
  <c r="O18" i="8"/>
  <c r="O23" i="8"/>
  <c r="O29" i="8"/>
  <c r="H40" i="8"/>
  <c r="O38" i="8"/>
  <c r="O60" i="6"/>
  <c r="O5" i="6"/>
  <c r="O57" i="6"/>
  <c r="O30" i="6"/>
  <c r="H31" i="6"/>
  <c r="O5" i="4"/>
  <c r="H9" i="4"/>
  <c r="O37" i="4"/>
  <c r="O35" i="4"/>
  <c r="O40" i="6"/>
  <c r="O42" i="6"/>
  <c r="H29" i="6"/>
  <c r="O25" i="6"/>
  <c r="E29" i="6"/>
  <c r="E21" i="6"/>
  <c r="L29" i="6"/>
  <c r="O29" i="6" s="1"/>
  <c r="O34" i="6"/>
  <c r="O44" i="6"/>
  <c r="O36" i="6"/>
  <c r="O43" i="6"/>
  <c r="O31" i="6"/>
  <c r="E43" i="6"/>
  <c r="O14" i="8"/>
  <c r="O30" i="8"/>
  <c r="O40" i="8"/>
  <c r="O17" i="4"/>
  <c r="O9" i="4"/>
  <c r="E39" i="4"/>
  <c r="E3" i="4"/>
  <c r="O40" i="4"/>
  <c r="H30" i="8"/>
  <c r="E6" i="8"/>
  <c r="H6" i="8"/>
  <c r="H39" i="8"/>
  <c r="E39" i="8"/>
  <c r="O39" i="8"/>
  <c r="O6" i="8"/>
  <c r="E30" i="8"/>
  <c r="E16" i="6"/>
  <c r="E31" i="6"/>
  <c r="H21" i="6"/>
  <c r="M21" i="6"/>
  <c r="O21" i="6" s="1"/>
  <c r="E49" i="6"/>
  <c r="H22" i="6"/>
  <c r="H49" i="6"/>
  <c r="H10" i="6"/>
  <c r="E10" i="6"/>
  <c r="H16" i="6"/>
  <c r="E22" i="6"/>
  <c r="H6" i="6"/>
  <c r="O10" i="6"/>
  <c r="O16" i="6"/>
  <c r="O22" i="6"/>
  <c r="O49" i="6"/>
  <c r="O6" i="6"/>
  <c r="O18" i="6"/>
  <c r="E53" i="6"/>
  <c r="H39" i="4"/>
  <c r="H3" i="4"/>
  <c r="H40" i="4"/>
  <c r="O3" i="4"/>
  <c r="E9" i="4"/>
  <c r="O39" i="4"/>
  <c r="E37" i="6"/>
  <c r="H53" i="6"/>
  <c r="L37" i="6"/>
  <c r="O37" i="6" s="1"/>
  <c r="H54" i="6"/>
  <c r="H48" i="6"/>
  <c r="E48" i="6"/>
  <c r="H35" i="6"/>
  <c r="H18" i="6"/>
  <c r="H4" i="6"/>
  <c r="H37" i="6"/>
  <c r="H24" i="6"/>
  <c r="E24" i="6"/>
  <c r="O54" i="6"/>
  <c r="E18" i="6"/>
  <c r="O53" i="6"/>
  <c r="O35" i="6"/>
  <c r="O24" i="6"/>
  <c r="O4" i="6"/>
  <c r="E4" i="6"/>
  <c r="O48" i="6"/>
  <c r="H27" i="8"/>
  <c r="M199" i="8" l="1"/>
  <c r="O199" i="8" s="1"/>
  <c r="H199" i="8"/>
  <c r="E199" i="8"/>
  <c r="M198" i="8"/>
  <c r="O198" i="8" s="1"/>
  <c r="H198" i="8"/>
  <c r="E198" i="8"/>
  <c r="M197" i="8"/>
  <c r="O197" i="8" s="1"/>
  <c r="H197" i="8"/>
  <c r="E197" i="8"/>
  <c r="M196" i="8"/>
  <c r="O196" i="8" s="1"/>
  <c r="H196" i="8"/>
  <c r="E196" i="8"/>
  <c r="M195" i="8"/>
  <c r="O195" i="8" s="1"/>
  <c r="H195" i="8"/>
  <c r="E195" i="8"/>
  <c r="M194" i="8"/>
  <c r="O194" i="8" s="1"/>
  <c r="H194" i="8"/>
  <c r="E194" i="8"/>
  <c r="M193" i="8"/>
  <c r="O193" i="8" s="1"/>
  <c r="H193" i="8"/>
  <c r="E193" i="8"/>
  <c r="M192" i="8"/>
  <c r="O192" i="8" s="1"/>
  <c r="H192" i="8"/>
  <c r="E192" i="8"/>
  <c r="M191" i="8"/>
  <c r="O191" i="8" s="1"/>
  <c r="H191" i="8"/>
  <c r="E191" i="8"/>
  <c r="M190" i="8"/>
  <c r="O190" i="8" s="1"/>
  <c r="H190" i="8"/>
  <c r="E190" i="8"/>
  <c r="M189" i="8"/>
  <c r="O189" i="8" s="1"/>
  <c r="H189" i="8"/>
  <c r="E189" i="8"/>
  <c r="M188" i="8"/>
  <c r="O188" i="8" s="1"/>
  <c r="H188" i="8"/>
  <c r="E188" i="8"/>
  <c r="M187" i="8"/>
  <c r="O187" i="8" s="1"/>
  <c r="H187" i="8"/>
  <c r="E187" i="8"/>
  <c r="M186" i="8"/>
  <c r="O186" i="8" s="1"/>
  <c r="H186" i="8"/>
  <c r="E186" i="8"/>
  <c r="M185" i="8"/>
  <c r="O185" i="8" s="1"/>
  <c r="H185" i="8"/>
  <c r="E185" i="8"/>
  <c r="M184" i="8"/>
  <c r="O184" i="8" s="1"/>
  <c r="H184" i="8"/>
  <c r="E184" i="8"/>
  <c r="M183" i="8"/>
  <c r="O183" i="8" s="1"/>
  <c r="H183" i="8"/>
  <c r="E183" i="8"/>
  <c r="M182" i="8"/>
  <c r="O182" i="8" s="1"/>
  <c r="H182" i="8"/>
  <c r="E182" i="8"/>
  <c r="M181" i="8"/>
  <c r="O181" i="8" s="1"/>
  <c r="H181" i="8"/>
  <c r="E181" i="8"/>
  <c r="M180" i="8"/>
  <c r="O180" i="8" s="1"/>
  <c r="H180" i="8"/>
  <c r="E180" i="8"/>
  <c r="M179" i="8"/>
  <c r="O179" i="8" s="1"/>
  <c r="H179" i="8"/>
  <c r="E179" i="8"/>
  <c r="M178" i="8"/>
  <c r="O178" i="8" s="1"/>
  <c r="H178" i="8"/>
  <c r="E178" i="8"/>
  <c r="M177" i="8"/>
  <c r="O177" i="8" s="1"/>
  <c r="H177" i="8"/>
  <c r="E177" i="8"/>
  <c r="M176" i="8"/>
  <c r="L176" i="8"/>
  <c r="H176" i="8"/>
  <c r="E176" i="8"/>
  <c r="M175" i="8"/>
  <c r="L175" i="8"/>
  <c r="H175" i="8"/>
  <c r="E175" i="8"/>
  <c r="M174" i="8"/>
  <c r="L174" i="8"/>
  <c r="H174" i="8"/>
  <c r="E174" i="8"/>
  <c r="M173" i="8"/>
  <c r="L173" i="8"/>
  <c r="H173" i="8"/>
  <c r="E173" i="8"/>
  <c r="M172" i="8"/>
  <c r="L172" i="8"/>
  <c r="H172" i="8"/>
  <c r="E172" i="8"/>
  <c r="M171" i="8"/>
  <c r="L171" i="8"/>
  <c r="H171" i="8"/>
  <c r="E171" i="8"/>
  <c r="M170" i="8"/>
  <c r="L170" i="8"/>
  <c r="H170" i="8"/>
  <c r="E170" i="8"/>
  <c r="M169" i="8"/>
  <c r="L169" i="8"/>
  <c r="H169" i="8"/>
  <c r="E169" i="8"/>
  <c r="M168" i="8"/>
  <c r="L168" i="8"/>
  <c r="H168" i="8"/>
  <c r="E168" i="8"/>
  <c r="M167" i="8"/>
  <c r="L167" i="8"/>
  <c r="H167" i="8"/>
  <c r="E167" i="8"/>
  <c r="M166" i="8"/>
  <c r="L166" i="8"/>
  <c r="H166" i="8"/>
  <c r="E166" i="8"/>
  <c r="M165" i="8"/>
  <c r="L165" i="8"/>
  <c r="H165" i="8"/>
  <c r="E165" i="8"/>
  <c r="M164" i="8"/>
  <c r="L164" i="8"/>
  <c r="H164" i="8"/>
  <c r="E164" i="8"/>
  <c r="M163" i="8"/>
  <c r="L163" i="8"/>
  <c r="H163" i="8"/>
  <c r="E163" i="8"/>
  <c r="M162" i="8"/>
  <c r="L162" i="8"/>
  <c r="H162" i="8"/>
  <c r="E162" i="8"/>
  <c r="M161" i="8"/>
  <c r="L161" i="8"/>
  <c r="H161" i="8"/>
  <c r="E161" i="8"/>
  <c r="M160" i="8"/>
  <c r="L160" i="8"/>
  <c r="H160" i="8"/>
  <c r="E160" i="8"/>
  <c r="M159" i="8"/>
  <c r="L159" i="8"/>
  <c r="H159" i="8"/>
  <c r="E159" i="8"/>
  <c r="M158" i="8"/>
  <c r="L158" i="8"/>
  <c r="H158" i="8"/>
  <c r="E158" i="8"/>
  <c r="M157" i="8"/>
  <c r="L157" i="8"/>
  <c r="H157" i="8"/>
  <c r="E157" i="8"/>
  <c r="M156" i="8"/>
  <c r="L156" i="8"/>
  <c r="H156" i="8"/>
  <c r="E156" i="8"/>
  <c r="M155" i="8"/>
  <c r="L155" i="8"/>
  <c r="H155" i="8"/>
  <c r="E155" i="8"/>
  <c r="M154" i="8"/>
  <c r="L154" i="8"/>
  <c r="H154" i="8"/>
  <c r="E154" i="8"/>
  <c r="M153" i="8"/>
  <c r="L153" i="8"/>
  <c r="H153" i="8"/>
  <c r="E153" i="8"/>
  <c r="M152" i="8"/>
  <c r="L152" i="8"/>
  <c r="H152" i="8"/>
  <c r="E152" i="8"/>
  <c r="M151" i="8"/>
  <c r="L151" i="8"/>
  <c r="H151" i="8"/>
  <c r="E151" i="8"/>
  <c r="M150" i="8"/>
  <c r="L150" i="8"/>
  <c r="H150" i="8"/>
  <c r="E150" i="8"/>
  <c r="M149" i="8"/>
  <c r="L149" i="8"/>
  <c r="H149" i="8"/>
  <c r="E149" i="8"/>
  <c r="M148" i="8"/>
  <c r="L148" i="8"/>
  <c r="H148" i="8"/>
  <c r="E148" i="8"/>
  <c r="M147" i="8"/>
  <c r="L147" i="8"/>
  <c r="H147" i="8"/>
  <c r="E147" i="8"/>
  <c r="M146" i="8"/>
  <c r="L146" i="8"/>
  <c r="H146" i="8"/>
  <c r="E146" i="8"/>
  <c r="M145" i="8"/>
  <c r="L145" i="8"/>
  <c r="H145" i="8"/>
  <c r="E145" i="8"/>
  <c r="M144" i="8"/>
  <c r="L144" i="8"/>
  <c r="H144" i="8"/>
  <c r="E144" i="8"/>
  <c r="M143" i="8"/>
  <c r="L143" i="8"/>
  <c r="H143" i="8"/>
  <c r="E143" i="8"/>
  <c r="M142" i="8"/>
  <c r="L142" i="8"/>
  <c r="H142" i="8"/>
  <c r="E142" i="8"/>
  <c r="M141" i="8"/>
  <c r="L141" i="8"/>
  <c r="H141" i="8"/>
  <c r="E141" i="8"/>
  <c r="L140" i="8"/>
  <c r="O140" i="8" s="1"/>
  <c r="H140" i="8"/>
  <c r="E140" i="8"/>
  <c r="M139" i="8"/>
  <c r="L139" i="8"/>
  <c r="H139" i="8"/>
  <c r="E139" i="8"/>
  <c r="M138" i="8"/>
  <c r="L138" i="8"/>
  <c r="H138" i="8"/>
  <c r="E138" i="8"/>
  <c r="M137" i="8"/>
  <c r="L137" i="8"/>
  <c r="H137" i="8"/>
  <c r="E137" i="8"/>
  <c r="M136" i="8"/>
  <c r="L136" i="8"/>
  <c r="H136" i="8"/>
  <c r="E136" i="8"/>
  <c r="M135" i="8"/>
  <c r="L135" i="8"/>
  <c r="H135" i="8"/>
  <c r="E135" i="8"/>
  <c r="M134" i="8"/>
  <c r="L134" i="8"/>
  <c r="H134" i="8"/>
  <c r="E134" i="8"/>
  <c r="M133" i="8"/>
  <c r="L133" i="8"/>
  <c r="H133" i="8"/>
  <c r="E133" i="8"/>
  <c r="M132" i="8"/>
  <c r="L132" i="8"/>
  <c r="H132" i="8"/>
  <c r="E132" i="8"/>
  <c r="M131" i="8"/>
  <c r="L131" i="8"/>
  <c r="H131" i="8"/>
  <c r="E131" i="8"/>
  <c r="M130" i="8"/>
  <c r="L130" i="8"/>
  <c r="H130" i="8"/>
  <c r="E130" i="8"/>
  <c r="M129" i="8"/>
  <c r="L129" i="8"/>
  <c r="H129" i="8"/>
  <c r="E129" i="8"/>
  <c r="M128" i="8"/>
  <c r="L128" i="8"/>
  <c r="H128" i="8"/>
  <c r="E128" i="8"/>
  <c r="M127" i="8"/>
  <c r="O127" i="8" s="1"/>
  <c r="H127" i="8"/>
  <c r="E127" i="8"/>
  <c r="M126" i="8"/>
  <c r="L126" i="8"/>
  <c r="H126" i="8"/>
  <c r="E126" i="8"/>
  <c r="M125" i="8"/>
  <c r="L125" i="8"/>
  <c r="H125" i="8"/>
  <c r="E125" i="8"/>
  <c r="M124" i="8"/>
  <c r="L124" i="8"/>
  <c r="H124" i="8"/>
  <c r="E124" i="8"/>
  <c r="M123" i="8"/>
  <c r="O123" i="8" s="1"/>
  <c r="H123" i="8"/>
  <c r="E123" i="8"/>
  <c r="M122" i="8"/>
  <c r="L122" i="8"/>
  <c r="H122" i="8"/>
  <c r="E122" i="8"/>
  <c r="M121" i="8"/>
  <c r="L121" i="8"/>
  <c r="H121" i="8"/>
  <c r="E121" i="8"/>
  <c r="M120" i="8"/>
  <c r="L120" i="8"/>
  <c r="H120" i="8"/>
  <c r="E120" i="8"/>
  <c r="M119" i="8"/>
  <c r="O119" i="8" s="1"/>
  <c r="H119" i="8"/>
  <c r="E119" i="8"/>
  <c r="M118" i="8"/>
  <c r="L118" i="8"/>
  <c r="H118" i="8"/>
  <c r="E118" i="8"/>
  <c r="M117" i="8"/>
  <c r="O117" i="8" s="1"/>
  <c r="H117" i="8"/>
  <c r="E117" i="8"/>
  <c r="M116" i="8"/>
  <c r="O116" i="8" s="1"/>
  <c r="H116" i="8"/>
  <c r="E116" i="8"/>
  <c r="M115" i="8"/>
  <c r="L115" i="8"/>
  <c r="H115" i="8"/>
  <c r="E115" i="8"/>
  <c r="M114" i="8"/>
  <c r="L114" i="8"/>
  <c r="H114" i="8"/>
  <c r="E114" i="8"/>
  <c r="M113" i="8"/>
  <c r="L113" i="8"/>
  <c r="H113" i="8"/>
  <c r="E113" i="8"/>
  <c r="M112" i="8"/>
  <c r="L112" i="8"/>
  <c r="H112" i="8"/>
  <c r="E112" i="8"/>
  <c r="M111" i="8"/>
  <c r="L111" i="8"/>
  <c r="H111" i="8"/>
  <c r="E111" i="8"/>
  <c r="M110" i="8"/>
  <c r="L110" i="8"/>
  <c r="H110" i="8"/>
  <c r="E110" i="8"/>
  <c r="M109" i="8"/>
  <c r="L109" i="8"/>
  <c r="H109" i="8"/>
  <c r="E109" i="8"/>
  <c r="M108" i="8"/>
  <c r="L108" i="8"/>
  <c r="H108" i="8"/>
  <c r="E108" i="8"/>
  <c r="M107" i="8"/>
  <c r="L107" i="8"/>
  <c r="H107" i="8"/>
  <c r="E107" i="8"/>
  <c r="M106" i="8"/>
  <c r="O106" i="8" s="1"/>
  <c r="H106" i="8"/>
  <c r="E106" i="8"/>
  <c r="M105" i="8"/>
  <c r="O105" i="8" s="1"/>
  <c r="H105" i="8"/>
  <c r="E105" i="8"/>
  <c r="M104" i="8"/>
  <c r="L104" i="8"/>
  <c r="H104" i="8"/>
  <c r="E104" i="8"/>
  <c r="M103" i="8"/>
  <c r="L103" i="8"/>
  <c r="H103" i="8"/>
  <c r="E103" i="8"/>
  <c r="M102" i="8"/>
  <c r="L102" i="8"/>
  <c r="H102" i="8"/>
  <c r="E102" i="8"/>
  <c r="M101" i="8"/>
  <c r="L101" i="8"/>
  <c r="H101" i="8"/>
  <c r="E101" i="8"/>
  <c r="M100" i="8"/>
  <c r="O100" i="8" s="1"/>
  <c r="H100" i="8"/>
  <c r="E100" i="8"/>
  <c r="M99" i="8"/>
  <c r="L99" i="8"/>
  <c r="H99" i="8"/>
  <c r="E99" i="8"/>
  <c r="M98" i="8"/>
  <c r="L98" i="8"/>
  <c r="H98" i="8"/>
  <c r="E98" i="8"/>
  <c r="M97" i="8"/>
  <c r="L97" i="8"/>
  <c r="H97" i="8"/>
  <c r="E97" i="8"/>
  <c r="M96" i="8"/>
  <c r="L96" i="8"/>
  <c r="H96" i="8"/>
  <c r="E96" i="8"/>
  <c r="M95" i="8"/>
  <c r="L95" i="8"/>
  <c r="E95" i="8"/>
  <c r="M94" i="8"/>
  <c r="L94" i="8"/>
  <c r="H94" i="8"/>
  <c r="E94" i="8"/>
  <c r="M93" i="8"/>
  <c r="L93" i="8"/>
  <c r="H93" i="8"/>
  <c r="E93" i="8"/>
  <c r="M92" i="8"/>
  <c r="L92" i="8"/>
  <c r="H92" i="8"/>
  <c r="E92" i="8"/>
  <c r="M91" i="8"/>
  <c r="O91" i="8" s="1"/>
  <c r="H91" i="8"/>
  <c r="E91" i="8"/>
  <c r="M90" i="8"/>
  <c r="O90" i="8" s="1"/>
  <c r="H90" i="8"/>
  <c r="E90" i="8"/>
  <c r="M89" i="8"/>
  <c r="L89" i="8"/>
  <c r="H89" i="8"/>
  <c r="E89" i="8"/>
  <c r="M88" i="8"/>
  <c r="L88" i="8"/>
  <c r="H88" i="8"/>
  <c r="E88" i="8"/>
  <c r="M87" i="8"/>
  <c r="L87" i="8"/>
  <c r="H87" i="8"/>
  <c r="E87" i="8"/>
  <c r="M86" i="8"/>
  <c r="L86" i="8"/>
  <c r="H86" i="8"/>
  <c r="E86" i="8"/>
  <c r="M85" i="8"/>
  <c r="L85" i="8"/>
  <c r="H85" i="8"/>
  <c r="E85" i="8"/>
  <c r="M84" i="8"/>
  <c r="L84" i="8"/>
  <c r="H84" i="8"/>
  <c r="E84" i="8"/>
  <c r="M83" i="8"/>
  <c r="L83" i="8"/>
  <c r="H83" i="8"/>
  <c r="E83" i="8"/>
  <c r="M82" i="8"/>
  <c r="L82" i="8"/>
  <c r="H82" i="8"/>
  <c r="E82" i="8"/>
  <c r="M81" i="8"/>
  <c r="L81" i="8"/>
  <c r="H81" i="8"/>
  <c r="E81" i="8"/>
  <c r="M80" i="8"/>
  <c r="L80" i="8"/>
  <c r="H80" i="8"/>
  <c r="E80" i="8"/>
  <c r="M79" i="8"/>
  <c r="L79" i="8"/>
  <c r="H79" i="8"/>
  <c r="E79" i="8"/>
  <c r="M78" i="8"/>
  <c r="L78" i="8"/>
  <c r="H78" i="8"/>
  <c r="E78" i="8"/>
  <c r="M77" i="8"/>
  <c r="L77" i="8"/>
  <c r="H77" i="8"/>
  <c r="E77" i="8"/>
  <c r="M76" i="8"/>
  <c r="L76" i="8"/>
  <c r="H76" i="8"/>
  <c r="E76" i="8"/>
  <c r="M75" i="8"/>
  <c r="L75" i="8"/>
  <c r="H75" i="8"/>
  <c r="E75" i="8"/>
  <c r="M74" i="8"/>
  <c r="L74" i="8"/>
  <c r="H74" i="8"/>
  <c r="E74" i="8"/>
  <c r="M73" i="8"/>
  <c r="L73" i="8"/>
  <c r="H73" i="8"/>
  <c r="E73" i="8"/>
  <c r="M72" i="8"/>
  <c r="L72" i="8"/>
  <c r="H72" i="8"/>
  <c r="E72" i="8"/>
  <c r="M71" i="8"/>
  <c r="L71" i="8"/>
  <c r="H71" i="8"/>
  <c r="E71" i="8"/>
  <c r="M70" i="8"/>
  <c r="L70" i="8"/>
  <c r="H70" i="8"/>
  <c r="E70" i="8"/>
  <c r="M69" i="8"/>
  <c r="L69" i="8"/>
  <c r="H69" i="8"/>
  <c r="E69" i="8"/>
  <c r="M68" i="8"/>
  <c r="L68" i="8"/>
  <c r="H68" i="8"/>
  <c r="E68" i="8"/>
  <c r="M67" i="8"/>
  <c r="L67" i="8"/>
  <c r="H67" i="8"/>
  <c r="E67" i="8"/>
  <c r="M66" i="8"/>
  <c r="L66" i="8"/>
  <c r="H66" i="8"/>
  <c r="E66" i="8"/>
  <c r="M65" i="8"/>
  <c r="L65" i="8"/>
  <c r="H65" i="8"/>
  <c r="E65" i="8"/>
  <c r="M64" i="8"/>
  <c r="L64" i="8"/>
  <c r="H64" i="8"/>
  <c r="E64" i="8"/>
  <c r="M63" i="8"/>
  <c r="L63" i="8"/>
  <c r="H63" i="8"/>
  <c r="E63" i="8"/>
  <c r="M62" i="8"/>
  <c r="L62" i="8"/>
  <c r="H62" i="8"/>
  <c r="E62" i="8"/>
  <c r="M61" i="8"/>
  <c r="L61" i="8"/>
  <c r="H61" i="8"/>
  <c r="E61" i="8"/>
  <c r="M60" i="8"/>
  <c r="L60" i="8"/>
  <c r="H60" i="8"/>
  <c r="E60" i="8"/>
  <c r="M59" i="8"/>
  <c r="L59" i="8"/>
  <c r="H59" i="8"/>
  <c r="E59" i="8"/>
  <c r="M58" i="8"/>
  <c r="L58" i="8"/>
  <c r="H58" i="8"/>
  <c r="E58" i="8"/>
  <c r="M57" i="8"/>
  <c r="L57" i="8"/>
  <c r="H57" i="8"/>
  <c r="E57" i="8"/>
  <c r="M56" i="8"/>
  <c r="L56" i="8"/>
  <c r="H56" i="8"/>
  <c r="E56" i="8"/>
  <c r="M55" i="8"/>
  <c r="L55" i="8"/>
  <c r="H55" i="8"/>
  <c r="E55" i="8"/>
  <c r="M54" i="8"/>
  <c r="L54" i="8"/>
  <c r="H54" i="8"/>
  <c r="E54" i="8"/>
  <c r="M53" i="8"/>
  <c r="L53" i="8"/>
  <c r="H53" i="8"/>
  <c r="E53" i="8"/>
  <c r="M52" i="8"/>
  <c r="L52" i="8"/>
  <c r="H52" i="8"/>
  <c r="E52" i="8"/>
  <c r="M51" i="8"/>
  <c r="L51" i="8"/>
  <c r="H51" i="8"/>
  <c r="E51" i="8"/>
  <c r="M50" i="8"/>
  <c r="L50" i="8"/>
  <c r="H50" i="8"/>
  <c r="E50" i="8"/>
  <c r="M49" i="8"/>
  <c r="L49" i="8"/>
  <c r="H49" i="8"/>
  <c r="E49" i="8"/>
  <c r="M48" i="8"/>
  <c r="L48" i="8"/>
  <c r="H48" i="8"/>
  <c r="E48" i="8"/>
  <c r="M47" i="8"/>
  <c r="L47" i="8"/>
  <c r="H47" i="8"/>
  <c r="E47" i="8"/>
  <c r="M46" i="8"/>
  <c r="L46" i="8"/>
  <c r="H46" i="8"/>
  <c r="E46" i="8"/>
  <c r="M45" i="8"/>
  <c r="L45" i="8"/>
  <c r="H45" i="8"/>
  <c r="E45" i="8"/>
  <c r="M44" i="8"/>
  <c r="L44" i="8"/>
  <c r="H44" i="8"/>
  <c r="E44" i="8"/>
  <c r="M41" i="8"/>
  <c r="L41" i="8"/>
  <c r="H41" i="8"/>
  <c r="E41" i="8"/>
  <c r="M37" i="8"/>
  <c r="L37" i="8"/>
  <c r="H37" i="8"/>
  <c r="E37" i="8"/>
  <c r="M36" i="8"/>
  <c r="L36" i="8"/>
  <c r="H36" i="8"/>
  <c r="E36" i="8"/>
  <c r="M27" i="8"/>
  <c r="L27" i="8"/>
  <c r="E27" i="8"/>
  <c r="M12" i="8"/>
  <c r="L12" i="8"/>
  <c r="H12" i="8"/>
  <c r="E12" i="8"/>
  <c r="M10" i="8"/>
  <c r="L10" i="8"/>
  <c r="E10" i="8"/>
  <c r="M9" i="8"/>
  <c r="L9" i="8"/>
  <c r="H9" i="8"/>
  <c r="E9" i="8"/>
  <c r="M215" i="6"/>
  <c r="O215" i="6" s="1"/>
  <c r="H215" i="6"/>
  <c r="E215" i="6"/>
  <c r="M214" i="6"/>
  <c r="O214" i="6" s="1"/>
  <c r="H214" i="6"/>
  <c r="E214" i="6"/>
  <c r="M213" i="6"/>
  <c r="O213" i="6" s="1"/>
  <c r="H213" i="6"/>
  <c r="E213" i="6"/>
  <c r="M212" i="6"/>
  <c r="O212" i="6" s="1"/>
  <c r="H212" i="6"/>
  <c r="E212" i="6"/>
  <c r="M211" i="6"/>
  <c r="O211" i="6" s="1"/>
  <c r="H211" i="6"/>
  <c r="E211" i="6"/>
  <c r="M210" i="6"/>
  <c r="O210" i="6" s="1"/>
  <c r="H210" i="6"/>
  <c r="E210" i="6"/>
  <c r="M209" i="6"/>
  <c r="O209" i="6" s="1"/>
  <c r="H209" i="6"/>
  <c r="E209" i="6"/>
  <c r="M208" i="6"/>
  <c r="O208" i="6" s="1"/>
  <c r="H208" i="6"/>
  <c r="E208" i="6"/>
  <c r="M207" i="6"/>
  <c r="O207" i="6" s="1"/>
  <c r="H207" i="6"/>
  <c r="E207" i="6"/>
  <c r="M206" i="6"/>
  <c r="O206" i="6" s="1"/>
  <c r="H206" i="6"/>
  <c r="E206" i="6"/>
  <c r="M205" i="6"/>
  <c r="O205" i="6" s="1"/>
  <c r="H205" i="6"/>
  <c r="E205" i="6"/>
  <c r="M204" i="6"/>
  <c r="O204" i="6" s="1"/>
  <c r="H204" i="6"/>
  <c r="E204" i="6"/>
  <c r="M203" i="6"/>
  <c r="O203" i="6" s="1"/>
  <c r="H203" i="6"/>
  <c r="E203" i="6"/>
  <c r="M202" i="6"/>
  <c r="O202" i="6" s="1"/>
  <c r="H202" i="6"/>
  <c r="E202" i="6"/>
  <c r="M201" i="6"/>
  <c r="O201" i="6" s="1"/>
  <c r="H201" i="6"/>
  <c r="E201" i="6"/>
  <c r="M200" i="6"/>
  <c r="O200" i="6" s="1"/>
  <c r="H200" i="6"/>
  <c r="E200" i="6"/>
  <c r="M199" i="6"/>
  <c r="O199" i="6" s="1"/>
  <c r="H199" i="6"/>
  <c r="E199" i="6"/>
  <c r="M198" i="6"/>
  <c r="O198" i="6" s="1"/>
  <c r="H198" i="6"/>
  <c r="E198" i="6"/>
  <c r="M197" i="6"/>
  <c r="O197" i="6" s="1"/>
  <c r="H197" i="6"/>
  <c r="E197" i="6"/>
  <c r="M196" i="6"/>
  <c r="O196" i="6" s="1"/>
  <c r="H196" i="6"/>
  <c r="E196" i="6"/>
  <c r="M195" i="6"/>
  <c r="O195" i="6" s="1"/>
  <c r="H195" i="6"/>
  <c r="E195" i="6"/>
  <c r="M194" i="6"/>
  <c r="O194" i="6" s="1"/>
  <c r="H194" i="6"/>
  <c r="E194" i="6"/>
  <c r="M193" i="6"/>
  <c r="O193" i="6" s="1"/>
  <c r="H193" i="6"/>
  <c r="E193" i="6"/>
  <c r="M192" i="6"/>
  <c r="L192" i="6"/>
  <c r="H192" i="6"/>
  <c r="E192" i="6"/>
  <c r="M191" i="6"/>
  <c r="L191" i="6"/>
  <c r="H191" i="6"/>
  <c r="E191" i="6"/>
  <c r="M190" i="6"/>
  <c r="L190" i="6"/>
  <c r="H190" i="6"/>
  <c r="E190" i="6"/>
  <c r="M189" i="6"/>
  <c r="L189" i="6"/>
  <c r="H189" i="6"/>
  <c r="E189" i="6"/>
  <c r="M188" i="6"/>
  <c r="L188" i="6"/>
  <c r="H188" i="6"/>
  <c r="E188" i="6"/>
  <c r="M187" i="6"/>
  <c r="L187" i="6"/>
  <c r="H187" i="6"/>
  <c r="E187" i="6"/>
  <c r="M186" i="6"/>
  <c r="L186" i="6"/>
  <c r="H186" i="6"/>
  <c r="E186" i="6"/>
  <c r="M185" i="6"/>
  <c r="L185" i="6"/>
  <c r="H185" i="6"/>
  <c r="E185" i="6"/>
  <c r="M184" i="6"/>
  <c r="L184" i="6"/>
  <c r="H184" i="6"/>
  <c r="E184" i="6"/>
  <c r="M183" i="6"/>
  <c r="L183" i="6"/>
  <c r="H183" i="6"/>
  <c r="E183" i="6"/>
  <c r="M182" i="6"/>
  <c r="L182" i="6"/>
  <c r="H182" i="6"/>
  <c r="E182" i="6"/>
  <c r="M181" i="6"/>
  <c r="L181" i="6"/>
  <c r="H181" i="6"/>
  <c r="E181" i="6"/>
  <c r="M180" i="6"/>
  <c r="L180" i="6"/>
  <c r="H180" i="6"/>
  <c r="E180" i="6"/>
  <c r="M179" i="6"/>
  <c r="L179" i="6"/>
  <c r="H179" i="6"/>
  <c r="E179" i="6"/>
  <c r="M178" i="6"/>
  <c r="L178" i="6"/>
  <c r="H178" i="6"/>
  <c r="E178" i="6"/>
  <c r="M177" i="6"/>
  <c r="L177" i="6"/>
  <c r="H177" i="6"/>
  <c r="E177" i="6"/>
  <c r="M176" i="6"/>
  <c r="L176" i="6"/>
  <c r="H176" i="6"/>
  <c r="E176" i="6"/>
  <c r="M175" i="6"/>
  <c r="L175" i="6"/>
  <c r="H175" i="6"/>
  <c r="E175" i="6"/>
  <c r="M174" i="6"/>
  <c r="L174" i="6"/>
  <c r="H174" i="6"/>
  <c r="E174" i="6"/>
  <c r="M173" i="6"/>
  <c r="L173" i="6"/>
  <c r="H173" i="6"/>
  <c r="E173" i="6"/>
  <c r="M172" i="6"/>
  <c r="L172" i="6"/>
  <c r="H172" i="6"/>
  <c r="E172" i="6"/>
  <c r="M171" i="6"/>
  <c r="L171" i="6"/>
  <c r="H171" i="6"/>
  <c r="E171" i="6"/>
  <c r="M170" i="6"/>
  <c r="L170" i="6"/>
  <c r="H170" i="6"/>
  <c r="E170" i="6"/>
  <c r="M169" i="6"/>
  <c r="L169" i="6"/>
  <c r="H169" i="6"/>
  <c r="E169" i="6"/>
  <c r="M168" i="6"/>
  <c r="L168" i="6"/>
  <c r="H168" i="6"/>
  <c r="E168" i="6"/>
  <c r="M167" i="6"/>
  <c r="L167" i="6"/>
  <c r="H167" i="6"/>
  <c r="E167" i="6"/>
  <c r="M166" i="6"/>
  <c r="L166" i="6"/>
  <c r="H166" i="6"/>
  <c r="E166" i="6"/>
  <c r="M165" i="6"/>
  <c r="L165" i="6"/>
  <c r="H165" i="6"/>
  <c r="E165" i="6"/>
  <c r="M164" i="6"/>
  <c r="L164" i="6"/>
  <c r="H164" i="6"/>
  <c r="E164" i="6"/>
  <c r="M163" i="6"/>
  <c r="L163" i="6"/>
  <c r="H163" i="6"/>
  <c r="E163" i="6"/>
  <c r="M162" i="6"/>
  <c r="L162" i="6"/>
  <c r="H162" i="6"/>
  <c r="E162" i="6"/>
  <c r="M161" i="6"/>
  <c r="L161" i="6"/>
  <c r="H161" i="6"/>
  <c r="E161" i="6"/>
  <c r="M160" i="6"/>
  <c r="L160" i="6"/>
  <c r="H160" i="6"/>
  <c r="E160" i="6"/>
  <c r="M159" i="6"/>
  <c r="L159" i="6"/>
  <c r="H159" i="6"/>
  <c r="E159" i="6"/>
  <c r="M158" i="6"/>
  <c r="L158" i="6"/>
  <c r="H158" i="6"/>
  <c r="E158" i="6"/>
  <c r="M157" i="6"/>
  <c r="L157" i="6"/>
  <c r="H157" i="6"/>
  <c r="E157" i="6"/>
  <c r="L156" i="6"/>
  <c r="O156" i="6" s="1"/>
  <c r="H156" i="6"/>
  <c r="E156" i="6"/>
  <c r="M155" i="6"/>
  <c r="L155" i="6"/>
  <c r="H155" i="6"/>
  <c r="E155" i="6"/>
  <c r="M154" i="6"/>
  <c r="L154" i="6"/>
  <c r="H154" i="6"/>
  <c r="E154" i="6"/>
  <c r="M153" i="6"/>
  <c r="L153" i="6"/>
  <c r="H153" i="6"/>
  <c r="E153" i="6"/>
  <c r="M152" i="6"/>
  <c r="L152" i="6"/>
  <c r="H152" i="6"/>
  <c r="E152" i="6"/>
  <c r="M151" i="6"/>
  <c r="L151" i="6"/>
  <c r="H151" i="6"/>
  <c r="E151" i="6"/>
  <c r="M150" i="6"/>
  <c r="L150" i="6"/>
  <c r="H150" i="6"/>
  <c r="E150" i="6"/>
  <c r="M149" i="6"/>
  <c r="L149" i="6"/>
  <c r="H149" i="6"/>
  <c r="E149" i="6"/>
  <c r="M148" i="6"/>
  <c r="L148" i="6"/>
  <c r="H148" i="6"/>
  <c r="E148" i="6"/>
  <c r="M147" i="6"/>
  <c r="L147" i="6"/>
  <c r="H147" i="6"/>
  <c r="E147" i="6"/>
  <c r="M146" i="6"/>
  <c r="L146" i="6"/>
  <c r="H146" i="6"/>
  <c r="E146" i="6"/>
  <c r="M145" i="6"/>
  <c r="L145" i="6"/>
  <c r="H145" i="6"/>
  <c r="E145" i="6"/>
  <c r="M144" i="6"/>
  <c r="L144" i="6"/>
  <c r="H144" i="6"/>
  <c r="E144" i="6"/>
  <c r="M143" i="6"/>
  <c r="O143" i="6" s="1"/>
  <c r="H143" i="6"/>
  <c r="E143" i="6"/>
  <c r="M142" i="6"/>
  <c r="L142" i="6"/>
  <c r="H142" i="6"/>
  <c r="E142" i="6"/>
  <c r="M141" i="6"/>
  <c r="L141" i="6"/>
  <c r="H141" i="6"/>
  <c r="E141" i="6"/>
  <c r="M140" i="6"/>
  <c r="L140" i="6"/>
  <c r="H140" i="6"/>
  <c r="E140" i="6"/>
  <c r="M139" i="6"/>
  <c r="O139" i="6" s="1"/>
  <c r="H139" i="6"/>
  <c r="E139" i="6"/>
  <c r="M138" i="6"/>
  <c r="L138" i="6"/>
  <c r="H138" i="6"/>
  <c r="E138" i="6"/>
  <c r="M137" i="6"/>
  <c r="L137" i="6"/>
  <c r="H137" i="6"/>
  <c r="E137" i="6"/>
  <c r="M136" i="6"/>
  <c r="L136" i="6"/>
  <c r="H136" i="6"/>
  <c r="E136" i="6"/>
  <c r="M135" i="6"/>
  <c r="O135" i="6" s="1"/>
  <c r="H135" i="6"/>
  <c r="E135" i="6"/>
  <c r="M134" i="6"/>
  <c r="L134" i="6"/>
  <c r="H134" i="6"/>
  <c r="E134" i="6"/>
  <c r="M133" i="6"/>
  <c r="O133" i="6" s="1"/>
  <c r="H133" i="6"/>
  <c r="E133" i="6"/>
  <c r="M132" i="6"/>
  <c r="O132" i="6" s="1"/>
  <c r="H132" i="6"/>
  <c r="E132" i="6"/>
  <c r="M131" i="6"/>
  <c r="L131" i="6"/>
  <c r="H131" i="6"/>
  <c r="E131" i="6"/>
  <c r="M130" i="6"/>
  <c r="L130" i="6"/>
  <c r="H130" i="6"/>
  <c r="E130" i="6"/>
  <c r="M129" i="6"/>
  <c r="L129" i="6"/>
  <c r="H129" i="6"/>
  <c r="E129" i="6"/>
  <c r="M128" i="6"/>
  <c r="L128" i="6"/>
  <c r="H128" i="6"/>
  <c r="E128" i="6"/>
  <c r="M127" i="6"/>
  <c r="L127" i="6"/>
  <c r="H127" i="6"/>
  <c r="E127" i="6"/>
  <c r="M126" i="6"/>
  <c r="L126" i="6"/>
  <c r="H126" i="6"/>
  <c r="E126" i="6"/>
  <c r="M125" i="6"/>
  <c r="L125" i="6"/>
  <c r="H125" i="6"/>
  <c r="E125" i="6"/>
  <c r="M124" i="6"/>
  <c r="L124" i="6"/>
  <c r="H124" i="6"/>
  <c r="E124" i="6"/>
  <c r="M123" i="6"/>
  <c r="L123" i="6"/>
  <c r="H123" i="6"/>
  <c r="E123" i="6"/>
  <c r="M122" i="6"/>
  <c r="O122" i="6" s="1"/>
  <c r="H122" i="6"/>
  <c r="E122" i="6"/>
  <c r="M121" i="6"/>
  <c r="O121" i="6" s="1"/>
  <c r="H121" i="6"/>
  <c r="E121" i="6"/>
  <c r="M120" i="6"/>
  <c r="L120" i="6"/>
  <c r="H120" i="6"/>
  <c r="E120" i="6"/>
  <c r="M119" i="6"/>
  <c r="L119" i="6"/>
  <c r="H119" i="6"/>
  <c r="E119" i="6"/>
  <c r="M118" i="6"/>
  <c r="L118" i="6"/>
  <c r="H118" i="6"/>
  <c r="E118" i="6"/>
  <c r="M117" i="6"/>
  <c r="L117" i="6"/>
  <c r="H117" i="6"/>
  <c r="E117" i="6"/>
  <c r="M116" i="6"/>
  <c r="O116" i="6" s="1"/>
  <c r="H116" i="6"/>
  <c r="E116" i="6"/>
  <c r="M115" i="6"/>
  <c r="L115" i="6"/>
  <c r="H115" i="6"/>
  <c r="E115" i="6"/>
  <c r="M114" i="6"/>
  <c r="L114" i="6"/>
  <c r="H114" i="6"/>
  <c r="E114" i="6"/>
  <c r="M113" i="6"/>
  <c r="L113" i="6"/>
  <c r="H113" i="6"/>
  <c r="E113" i="6"/>
  <c r="M112" i="6"/>
  <c r="L112" i="6"/>
  <c r="H112" i="6"/>
  <c r="E112" i="6"/>
  <c r="M111" i="6"/>
  <c r="L111" i="6"/>
  <c r="E111" i="6"/>
  <c r="M110" i="6"/>
  <c r="L110" i="6"/>
  <c r="H110" i="6"/>
  <c r="E110" i="6"/>
  <c r="M109" i="6"/>
  <c r="L109" i="6"/>
  <c r="H109" i="6"/>
  <c r="E109" i="6"/>
  <c r="M108" i="6"/>
  <c r="L108" i="6"/>
  <c r="H108" i="6"/>
  <c r="E108" i="6"/>
  <c r="M107" i="6"/>
  <c r="O107" i="6" s="1"/>
  <c r="H107" i="6"/>
  <c r="E107" i="6"/>
  <c r="M106" i="6"/>
  <c r="O106" i="6" s="1"/>
  <c r="H106" i="6"/>
  <c r="E106" i="6"/>
  <c r="M105" i="6"/>
  <c r="L105" i="6"/>
  <c r="H105" i="6"/>
  <c r="E105" i="6"/>
  <c r="M104" i="6"/>
  <c r="L104" i="6"/>
  <c r="H104" i="6"/>
  <c r="E104" i="6"/>
  <c r="M103" i="6"/>
  <c r="L103" i="6"/>
  <c r="H103" i="6"/>
  <c r="E103" i="6"/>
  <c r="M102" i="6"/>
  <c r="L102" i="6"/>
  <c r="H102" i="6"/>
  <c r="E102" i="6"/>
  <c r="M101" i="6"/>
  <c r="L101" i="6"/>
  <c r="H101" i="6"/>
  <c r="E101" i="6"/>
  <c r="M100" i="6"/>
  <c r="L100" i="6"/>
  <c r="H100" i="6"/>
  <c r="E100" i="6"/>
  <c r="M99" i="6"/>
  <c r="L99" i="6"/>
  <c r="H99" i="6"/>
  <c r="E99" i="6"/>
  <c r="M98" i="6"/>
  <c r="L98" i="6"/>
  <c r="H98" i="6"/>
  <c r="E98" i="6"/>
  <c r="M97" i="6"/>
  <c r="L97" i="6"/>
  <c r="H97" i="6"/>
  <c r="E97" i="6"/>
  <c r="M96" i="6"/>
  <c r="L96" i="6"/>
  <c r="H96" i="6"/>
  <c r="E96" i="6"/>
  <c r="M95" i="6"/>
  <c r="L95" i="6"/>
  <c r="H95" i="6"/>
  <c r="E95" i="6"/>
  <c r="M94" i="6"/>
  <c r="L94" i="6"/>
  <c r="H94" i="6"/>
  <c r="E94" i="6"/>
  <c r="M93" i="6"/>
  <c r="L93" i="6"/>
  <c r="H93" i="6"/>
  <c r="E93" i="6"/>
  <c r="M92" i="6"/>
  <c r="L92" i="6"/>
  <c r="H92" i="6"/>
  <c r="E92" i="6"/>
  <c r="M91" i="6"/>
  <c r="L91" i="6"/>
  <c r="H91" i="6"/>
  <c r="E91" i="6"/>
  <c r="M90" i="6"/>
  <c r="L90" i="6"/>
  <c r="H90" i="6"/>
  <c r="E90" i="6"/>
  <c r="M89" i="6"/>
  <c r="L89" i="6"/>
  <c r="H89" i="6"/>
  <c r="E89" i="6"/>
  <c r="M88" i="6"/>
  <c r="L88" i="6"/>
  <c r="H88" i="6"/>
  <c r="E88" i="6"/>
  <c r="M87" i="6"/>
  <c r="L87" i="6"/>
  <c r="H87" i="6"/>
  <c r="E87" i="6"/>
  <c r="M86" i="6"/>
  <c r="L86" i="6"/>
  <c r="H86" i="6"/>
  <c r="E86" i="6"/>
  <c r="M85" i="6"/>
  <c r="L85" i="6"/>
  <c r="H85" i="6"/>
  <c r="E85" i="6"/>
  <c r="M84" i="6"/>
  <c r="L84" i="6"/>
  <c r="H84" i="6"/>
  <c r="E84" i="6"/>
  <c r="M83" i="6"/>
  <c r="L83" i="6"/>
  <c r="H83" i="6"/>
  <c r="E83" i="6"/>
  <c r="M82" i="6"/>
  <c r="L82" i="6"/>
  <c r="H82" i="6"/>
  <c r="E82" i="6"/>
  <c r="M81" i="6"/>
  <c r="L81" i="6"/>
  <c r="H81" i="6"/>
  <c r="E81" i="6"/>
  <c r="M80" i="6"/>
  <c r="L80" i="6"/>
  <c r="H80" i="6"/>
  <c r="E80" i="6"/>
  <c r="M79" i="6"/>
  <c r="L79" i="6"/>
  <c r="H79" i="6"/>
  <c r="E79" i="6"/>
  <c r="M78" i="6"/>
  <c r="L78" i="6"/>
  <c r="H78" i="6"/>
  <c r="E78" i="6"/>
  <c r="M77" i="6"/>
  <c r="L77" i="6"/>
  <c r="H77" i="6"/>
  <c r="E77" i="6"/>
  <c r="M76" i="6"/>
  <c r="L76" i="6"/>
  <c r="H76" i="6"/>
  <c r="E76" i="6"/>
  <c r="M75" i="6"/>
  <c r="L75" i="6"/>
  <c r="H75" i="6"/>
  <c r="E75" i="6"/>
  <c r="M74" i="6"/>
  <c r="L74" i="6"/>
  <c r="H74" i="6"/>
  <c r="E74" i="6"/>
  <c r="M73" i="6"/>
  <c r="L73" i="6"/>
  <c r="H73" i="6"/>
  <c r="E73" i="6"/>
  <c r="M72" i="6"/>
  <c r="L72" i="6"/>
  <c r="H72" i="6"/>
  <c r="E72" i="6"/>
  <c r="M71" i="6"/>
  <c r="L71" i="6"/>
  <c r="H71" i="6"/>
  <c r="E71" i="6"/>
  <c r="M70" i="6"/>
  <c r="L70" i="6"/>
  <c r="H70" i="6"/>
  <c r="E70" i="6"/>
  <c r="M69" i="6"/>
  <c r="L69" i="6"/>
  <c r="H69" i="6"/>
  <c r="E69" i="6"/>
  <c r="M68" i="6"/>
  <c r="L68" i="6"/>
  <c r="H68" i="6"/>
  <c r="E68" i="6"/>
  <c r="M67" i="6"/>
  <c r="L67" i="6"/>
  <c r="H67" i="6"/>
  <c r="E67" i="6"/>
  <c r="M66" i="6"/>
  <c r="L66" i="6"/>
  <c r="H66" i="6"/>
  <c r="E66" i="6"/>
  <c r="M65" i="6"/>
  <c r="L65" i="6"/>
  <c r="H65" i="6"/>
  <c r="E65" i="6"/>
  <c r="M64" i="6"/>
  <c r="L64" i="6"/>
  <c r="H64" i="6"/>
  <c r="E64" i="6"/>
  <c r="M63" i="6"/>
  <c r="L63" i="6"/>
  <c r="H63" i="6"/>
  <c r="E63" i="6"/>
  <c r="M62" i="6"/>
  <c r="L62" i="6"/>
  <c r="H62" i="6"/>
  <c r="E62" i="6"/>
  <c r="M59" i="6"/>
  <c r="L59" i="6"/>
  <c r="H59" i="6"/>
  <c r="E59" i="6"/>
  <c r="M56" i="6"/>
  <c r="L56" i="6"/>
  <c r="H56" i="6"/>
  <c r="E56" i="6"/>
  <c r="M50" i="6"/>
  <c r="L50" i="6"/>
  <c r="H50" i="6"/>
  <c r="E50" i="6"/>
  <c r="M46" i="6"/>
  <c r="L46" i="6"/>
  <c r="H46" i="6"/>
  <c r="E46" i="6"/>
  <c r="M32" i="6"/>
  <c r="L32" i="6"/>
  <c r="H32" i="6"/>
  <c r="E32" i="6"/>
  <c r="M23" i="6"/>
  <c r="L23" i="6"/>
  <c r="H23" i="6"/>
  <c r="E23" i="6"/>
  <c r="M9" i="6"/>
  <c r="L9" i="6"/>
  <c r="H9" i="6"/>
  <c r="E9" i="6"/>
  <c r="M8" i="6"/>
  <c r="L8" i="6"/>
  <c r="H8" i="6"/>
  <c r="E8" i="6"/>
  <c r="M174" i="2"/>
  <c r="O174" i="2" s="1"/>
  <c r="H174" i="2"/>
  <c r="E174" i="2"/>
  <c r="M173" i="2"/>
  <c r="O173" i="2" s="1"/>
  <c r="H173" i="2"/>
  <c r="E173" i="2"/>
  <c r="M172" i="2"/>
  <c r="O172" i="2" s="1"/>
  <c r="H172" i="2"/>
  <c r="E172" i="2"/>
  <c r="M171" i="2"/>
  <c r="O171" i="2" s="1"/>
  <c r="H171" i="2"/>
  <c r="E171" i="2"/>
  <c r="M170" i="2"/>
  <c r="O170" i="2" s="1"/>
  <c r="H170" i="2"/>
  <c r="E170" i="2"/>
  <c r="M169" i="2"/>
  <c r="O169" i="2" s="1"/>
  <c r="H169" i="2"/>
  <c r="E169" i="2"/>
  <c r="M168" i="2"/>
  <c r="O168" i="2" s="1"/>
  <c r="H168" i="2"/>
  <c r="E168" i="2"/>
  <c r="M167" i="2"/>
  <c r="O167" i="2" s="1"/>
  <c r="H167" i="2"/>
  <c r="E167" i="2"/>
  <c r="M166" i="2"/>
  <c r="O166" i="2" s="1"/>
  <c r="H166" i="2"/>
  <c r="E166" i="2"/>
  <c r="M165" i="2"/>
  <c r="O165" i="2" s="1"/>
  <c r="H165" i="2"/>
  <c r="E165" i="2"/>
  <c r="M164" i="2"/>
  <c r="O164" i="2" s="1"/>
  <c r="H164" i="2"/>
  <c r="E164" i="2"/>
  <c r="M163" i="2"/>
  <c r="O163" i="2" s="1"/>
  <c r="H163" i="2"/>
  <c r="E163" i="2"/>
  <c r="M162" i="2"/>
  <c r="O162" i="2" s="1"/>
  <c r="H162" i="2"/>
  <c r="E162" i="2"/>
  <c r="M161" i="2"/>
  <c r="O161" i="2" s="1"/>
  <c r="H161" i="2"/>
  <c r="E161" i="2"/>
  <c r="M160" i="2"/>
  <c r="O160" i="2" s="1"/>
  <c r="H160" i="2"/>
  <c r="E160" i="2"/>
  <c r="M159" i="2"/>
  <c r="O159" i="2" s="1"/>
  <c r="H159" i="2"/>
  <c r="E159" i="2"/>
  <c r="M158" i="2"/>
  <c r="O158" i="2" s="1"/>
  <c r="H158" i="2"/>
  <c r="E158" i="2"/>
  <c r="M157" i="2"/>
  <c r="O157" i="2" s="1"/>
  <c r="H157" i="2"/>
  <c r="E157" i="2"/>
  <c r="M156" i="2"/>
  <c r="O156" i="2" s="1"/>
  <c r="H156" i="2"/>
  <c r="E156" i="2"/>
  <c r="M155" i="2"/>
  <c r="O155" i="2" s="1"/>
  <c r="H155" i="2"/>
  <c r="E155" i="2"/>
  <c r="M154" i="2"/>
  <c r="O154" i="2" s="1"/>
  <c r="H154" i="2"/>
  <c r="E154" i="2"/>
  <c r="M153" i="2"/>
  <c r="O153" i="2" s="1"/>
  <c r="H153" i="2"/>
  <c r="E153" i="2"/>
  <c r="M152" i="2"/>
  <c r="O152" i="2" s="1"/>
  <c r="H152" i="2"/>
  <c r="E152" i="2"/>
  <c r="M151" i="2"/>
  <c r="L151" i="2"/>
  <c r="H151" i="2"/>
  <c r="E151" i="2"/>
  <c r="M150" i="2"/>
  <c r="L150" i="2"/>
  <c r="H150" i="2"/>
  <c r="E150" i="2"/>
  <c r="M149" i="2"/>
  <c r="L149" i="2"/>
  <c r="H149" i="2"/>
  <c r="E149" i="2"/>
  <c r="M148" i="2"/>
  <c r="L148" i="2"/>
  <c r="H148" i="2"/>
  <c r="E148" i="2"/>
  <c r="M147" i="2"/>
  <c r="L147" i="2"/>
  <c r="H147" i="2"/>
  <c r="E147" i="2"/>
  <c r="M146" i="2"/>
  <c r="L146" i="2"/>
  <c r="H146" i="2"/>
  <c r="E146" i="2"/>
  <c r="M145" i="2"/>
  <c r="L145" i="2"/>
  <c r="H145" i="2"/>
  <c r="E145" i="2"/>
  <c r="M144" i="2"/>
  <c r="L144" i="2"/>
  <c r="H144" i="2"/>
  <c r="E144" i="2"/>
  <c r="M143" i="2"/>
  <c r="L143" i="2"/>
  <c r="H143" i="2"/>
  <c r="E143" i="2"/>
  <c r="M142" i="2"/>
  <c r="L142" i="2"/>
  <c r="H142" i="2"/>
  <c r="E142" i="2"/>
  <c r="M141" i="2"/>
  <c r="L141" i="2"/>
  <c r="H141" i="2"/>
  <c r="E141" i="2"/>
  <c r="M140" i="2"/>
  <c r="L140" i="2"/>
  <c r="H140" i="2"/>
  <c r="E140" i="2"/>
  <c r="M139" i="2"/>
  <c r="L139" i="2"/>
  <c r="H139" i="2"/>
  <c r="E139" i="2"/>
  <c r="M138" i="2"/>
  <c r="L138" i="2"/>
  <c r="H138" i="2"/>
  <c r="E138" i="2"/>
  <c r="M137" i="2"/>
  <c r="L137" i="2"/>
  <c r="H137" i="2"/>
  <c r="E137" i="2"/>
  <c r="M136" i="2"/>
  <c r="L136" i="2"/>
  <c r="H136" i="2"/>
  <c r="E136" i="2"/>
  <c r="M135" i="2"/>
  <c r="L135" i="2"/>
  <c r="H135" i="2"/>
  <c r="E135" i="2"/>
  <c r="M134" i="2"/>
  <c r="L134" i="2"/>
  <c r="H134" i="2"/>
  <c r="E134" i="2"/>
  <c r="M133" i="2"/>
  <c r="L133" i="2"/>
  <c r="H133" i="2"/>
  <c r="E133" i="2"/>
  <c r="M132" i="2"/>
  <c r="L132" i="2"/>
  <c r="H132" i="2"/>
  <c r="E132" i="2"/>
  <c r="M131" i="2"/>
  <c r="L131" i="2"/>
  <c r="H131" i="2"/>
  <c r="E131" i="2"/>
  <c r="M130" i="2"/>
  <c r="L130" i="2"/>
  <c r="H130" i="2"/>
  <c r="E130" i="2"/>
  <c r="M129" i="2"/>
  <c r="L129" i="2"/>
  <c r="H129" i="2"/>
  <c r="E129" i="2"/>
  <c r="M128" i="2"/>
  <c r="L128" i="2"/>
  <c r="H128" i="2"/>
  <c r="E128" i="2"/>
  <c r="M127" i="2"/>
  <c r="L127" i="2"/>
  <c r="H127" i="2"/>
  <c r="E127" i="2"/>
  <c r="M126" i="2"/>
  <c r="L126" i="2"/>
  <c r="H126" i="2"/>
  <c r="E126" i="2"/>
  <c r="M125" i="2"/>
  <c r="L125" i="2"/>
  <c r="H125" i="2"/>
  <c r="E125" i="2"/>
  <c r="M124" i="2"/>
  <c r="L124" i="2"/>
  <c r="H124" i="2"/>
  <c r="E124" i="2"/>
  <c r="M123" i="2"/>
  <c r="L123" i="2"/>
  <c r="H123" i="2"/>
  <c r="E123" i="2"/>
  <c r="M122" i="2"/>
  <c r="L122" i="2"/>
  <c r="H122" i="2"/>
  <c r="E122" i="2"/>
  <c r="M121" i="2"/>
  <c r="L121" i="2"/>
  <c r="H121" i="2"/>
  <c r="E121" i="2"/>
  <c r="M120" i="2"/>
  <c r="L120" i="2"/>
  <c r="H120" i="2"/>
  <c r="E120" i="2"/>
  <c r="M119" i="2"/>
  <c r="L119" i="2"/>
  <c r="H119" i="2"/>
  <c r="E119" i="2"/>
  <c r="M118" i="2"/>
  <c r="L118" i="2"/>
  <c r="H118" i="2"/>
  <c r="E118" i="2"/>
  <c r="M117" i="2"/>
  <c r="L117" i="2"/>
  <c r="H117" i="2"/>
  <c r="E117" i="2"/>
  <c r="M116" i="2"/>
  <c r="L116" i="2"/>
  <c r="H116" i="2"/>
  <c r="E116" i="2"/>
  <c r="L115" i="2"/>
  <c r="O115" i="2" s="1"/>
  <c r="H115" i="2"/>
  <c r="E115" i="2"/>
  <c r="M114" i="2"/>
  <c r="L114" i="2"/>
  <c r="H114" i="2"/>
  <c r="E114" i="2"/>
  <c r="M113" i="2"/>
  <c r="L113" i="2"/>
  <c r="H113" i="2"/>
  <c r="E113" i="2"/>
  <c r="M112" i="2"/>
  <c r="L112" i="2"/>
  <c r="H112" i="2"/>
  <c r="E112" i="2"/>
  <c r="M111" i="2"/>
  <c r="L111" i="2"/>
  <c r="H111" i="2"/>
  <c r="E111" i="2"/>
  <c r="M110" i="2"/>
  <c r="L110" i="2"/>
  <c r="H110" i="2"/>
  <c r="E110" i="2"/>
  <c r="M109" i="2"/>
  <c r="L109" i="2"/>
  <c r="H109" i="2"/>
  <c r="E109" i="2"/>
  <c r="M108" i="2"/>
  <c r="L108" i="2"/>
  <c r="H108" i="2"/>
  <c r="E108" i="2"/>
  <c r="M107" i="2"/>
  <c r="L107" i="2"/>
  <c r="O107" i="2" s="1"/>
  <c r="H107" i="2"/>
  <c r="E107" i="2"/>
  <c r="M106" i="2"/>
  <c r="L106" i="2"/>
  <c r="H106" i="2"/>
  <c r="E106" i="2"/>
  <c r="M105" i="2"/>
  <c r="L105" i="2"/>
  <c r="H105" i="2"/>
  <c r="E105" i="2"/>
  <c r="M104" i="2"/>
  <c r="L104" i="2"/>
  <c r="H104" i="2"/>
  <c r="E104" i="2"/>
  <c r="M103" i="2"/>
  <c r="L103" i="2"/>
  <c r="H103" i="2"/>
  <c r="E103" i="2"/>
  <c r="M102" i="2"/>
  <c r="O102" i="2" s="1"/>
  <c r="H102" i="2"/>
  <c r="E102" i="2"/>
  <c r="M101" i="2"/>
  <c r="L101" i="2"/>
  <c r="H101" i="2"/>
  <c r="E101" i="2"/>
  <c r="M100" i="2"/>
  <c r="L100" i="2"/>
  <c r="H100" i="2"/>
  <c r="E100" i="2"/>
  <c r="M99" i="2"/>
  <c r="L99" i="2"/>
  <c r="H99" i="2"/>
  <c r="E99" i="2"/>
  <c r="M98" i="2"/>
  <c r="O98" i="2" s="1"/>
  <c r="H98" i="2"/>
  <c r="E98" i="2"/>
  <c r="M97" i="2"/>
  <c r="L97" i="2"/>
  <c r="H97" i="2"/>
  <c r="E97" i="2"/>
  <c r="M96" i="2"/>
  <c r="L96" i="2"/>
  <c r="H96" i="2"/>
  <c r="E96" i="2"/>
  <c r="M95" i="2"/>
  <c r="L95" i="2"/>
  <c r="H95" i="2"/>
  <c r="E95" i="2"/>
  <c r="M94" i="2"/>
  <c r="O94" i="2" s="1"/>
  <c r="H94" i="2"/>
  <c r="E94" i="2"/>
  <c r="M93" i="2"/>
  <c r="L93" i="2"/>
  <c r="H93" i="2"/>
  <c r="E93" i="2"/>
  <c r="M92" i="2"/>
  <c r="O92" i="2" s="1"/>
  <c r="H92" i="2"/>
  <c r="E92" i="2"/>
  <c r="M91" i="2"/>
  <c r="O91" i="2" s="1"/>
  <c r="H91" i="2"/>
  <c r="E91" i="2"/>
  <c r="M90" i="2"/>
  <c r="L90" i="2"/>
  <c r="H90" i="2"/>
  <c r="E90" i="2"/>
  <c r="M89" i="2"/>
  <c r="L89" i="2"/>
  <c r="H89" i="2"/>
  <c r="E89" i="2"/>
  <c r="M88" i="2"/>
  <c r="L88" i="2"/>
  <c r="H88" i="2"/>
  <c r="E88" i="2"/>
  <c r="M87" i="2"/>
  <c r="L87" i="2"/>
  <c r="H87" i="2"/>
  <c r="E87" i="2"/>
  <c r="M86" i="2"/>
  <c r="L86" i="2"/>
  <c r="H86" i="2"/>
  <c r="E86" i="2"/>
  <c r="M85" i="2"/>
  <c r="L85" i="2"/>
  <c r="H85" i="2"/>
  <c r="E85" i="2"/>
  <c r="M84" i="2"/>
  <c r="L84" i="2"/>
  <c r="H84" i="2"/>
  <c r="E84" i="2"/>
  <c r="M83" i="2"/>
  <c r="L83" i="2"/>
  <c r="H83" i="2"/>
  <c r="E83" i="2"/>
  <c r="M82" i="2"/>
  <c r="L82" i="2"/>
  <c r="H82" i="2"/>
  <c r="E82" i="2"/>
  <c r="M81" i="2"/>
  <c r="O81" i="2" s="1"/>
  <c r="H81" i="2"/>
  <c r="E81" i="2"/>
  <c r="M80" i="2"/>
  <c r="O80" i="2" s="1"/>
  <c r="H80" i="2"/>
  <c r="E80" i="2"/>
  <c r="M79" i="2"/>
  <c r="L79" i="2"/>
  <c r="H79" i="2"/>
  <c r="E79" i="2"/>
  <c r="M78" i="2"/>
  <c r="L78" i="2"/>
  <c r="H78" i="2"/>
  <c r="E78" i="2"/>
  <c r="M77" i="2"/>
  <c r="L77" i="2"/>
  <c r="H77" i="2"/>
  <c r="E77" i="2"/>
  <c r="M76" i="2"/>
  <c r="L76" i="2"/>
  <c r="H76" i="2"/>
  <c r="E76" i="2"/>
  <c r="M75" i="2"/>
  <c r="O75" i="2" s="1"/>
  <c r="H75" i="2"/>
  <c r="E75" i="2"/>
  <c r="M74" i="2"/>
  <c r="L74" i="2"/>
  <c r="H74" i="2"/>
  <c r="E74" i="2"/>
  <c r="M73" i="2"/>
  <c r="L73" i="2"/>
  <c r="O73" i="2" s="1"/>
  <c r="H73" i="2"/>
  <c r="E73" i="2"/>
  <c r="M72" i="2"/>
  <c r="L72" i="2"/>
  <c r="H72" i="2"/>
  <c r="E72" i="2"/>
  <c r="M71" i="2"/>
  <c r="L71" i="2"/>
  <c r="O71" i="2" s="1"/>
  <c r="H71" i="2"/>
  <c r="E71" i="2"/>
  <c r="M70" i="2"/>
  <c r="L70" i="2"/>
  <c r="E70" i="2"/>
  <c r="M69" i="2"/>
  <c r="L69" i="2"/>
  <c r="H69" i="2"/>
  <c r="E69" i="2"/>
  <c r="M68" i="2"/>
  <c r="L68" i="2"/>
  <c r="H68" i="2"/>
  <c r="E68" i="2"/>
  <c r="M67" i="2"/>
  <c r="L67" i="2"/>
  <c r="H67" i="2"/>
  <c r="E67" i="2"/>
  <c r="M66" i="2"/>
  <c r="O66" i="2" s="1"/>
  <c r="H66" i="2"/>
  <c r="E66" i="2"/>
  <c r="M65" i="2"/>
  <c r="O65" i="2" s="1"/>
  <c r="H65" i="2"/>
  <c r="E65" i="2"/>
  <c r="M64" i="2"/>
  <c r="L64" i="2"/>
  <c r="H64" i="2"/>
  <c r="E64" i="2"/>
  <c r="M63" i="2"/>
  <c r="L63" i="2"/>
  <c r="H63" i="2"/>
  <c r="E63" i="2"/>
  <c r="M62" i="2"/>
  <c r="L62" i="2"/>
  <c r="H62" i="2"/>
  <c r="E62" i="2"/>
  <c r="M61" i="2"/>
  <c r="L61" i="2"/>
  <c r="H61" i="2"/>
  <c r="E61" i="2"/>
  <c r="M60" i="2"/>
  <c r="L60" i="2"/>
  <c r="H60" i="2"/>
  <c r="E60" i="2"/>
  <c r="M59" i="2"/>
  <c r="L59" i="2"/>
  <c r="H59" i="2"/>
  <c r="E59" i="2"/>
  <c r="M58" i="2"/>
  <c r="L58" i="2"/>
  <c r="H58" i="2"/>
  <c r="E58" i="2"/>
  <c r="M57" i="2"/>
  <c r="L57" i="2"/>
  <c r="H57" i="2"/>
  <c r="E57" i="2"/>
  <c r="M56" i="2"/>
  <c r="L56" i="2"/>
  <c r="H56" i="2"/>
  <c r="E56" i="2"/>
  <c r="M55" i="2"/>
  <c r="L55" i="2"/>
  <c r="H55" i="2"/>
  <c r="E55" i="2"/>
  <c r="M54" i="2"/>
  <c r="L54" i="2"/>
  <c r="H54" i="2"/>
  <c r="E54" i="2"/>
  <c r="M53" i="2"/>
  <c r="L53" i="2"/>
  <c r="H53" i="2"/>
  <c r="E53" i="2"/>
  <c r="M52" i="2"/>
  <c r="L52" i="2"/>
  <c r="H52" i="2"/>
  <c r="E52" i="2"/>
  <c r="M51" i="2"/>
  <c r="L51" i="2"/>
  <c r="H51" i="2"/>
  <c r="E51" i="2"/>
  <c r="M50" i="2"/>
  <c r="L50" i="2"/>
  <c r="H50" i="2"/>
  <c r="E50" i="2"/>
  <c r="M49" i="2"/>
  <c r="L49" i="2"/>
  <c r="H49" i="2"/>
  <c r="E49" i="2"/>
  <c r="M48" i="2"/>
  <c r="L48" i="2"/>
  <c r="H48" i="2"/>
  <c r="E48" i="2"/>
  <c r="M47" i="2"/>
  <c r="L47" i="2"/>
  <c r="H47" i="2"/>
  <c r="E47" i="2"/>
  <c r="M46" i="2"/>
  <c r="L46" i="2"/>
  <c r="H46" i="2"/>
  <c r="E46" i="2"/>
  <c r="M45" i="2"/>
  <c r="L45" i="2"/>
  <c r="H45" i="2"/>
  <c r="E45" i="2"/>
  <c r="M44" i="2"/>
  <c r="L44" i="2"/>
  <c r="H44" i="2"/>
  <c r="E44" i="2"/>
  <c r="M43" i="2"/>
  <c r="L43" i="2"/>
  <c r="H43" i="2"/>
  <c r="E43" i="2"/>
  <c r="M42" i="2"/>
  <c r="L42" i="2"/>
  <c r="H42" i="2"/>
  <c r="E42" i="2"/>
  <c r="M41" i="2"/>
  <c r="L41" i="2"/>
  <c r="H41" i="2"/>
  <c r="E41" i="2"/>
  <c r="M40" i="2"/>
  <c r="L40" i="2"/>
  <c r="H40" i="2"/>
  <c r="E40" i="2"/>
  <c r="M39" i="2"/>
  <c r="L39" i="2"/>
  <c r="H39" i="2"/>
  <c r="E39" i="2"/>
  <c r="M38" i="2"/>
  <c r="L38" i="2"/>
  <c r="H38" i="2"/>
  <c r="E38" i="2"/>
  <c r="M37" i="2"/>
  <c r="L37" i="2"/>
  <c r="H37" i="2"/>
  <c r="E37" i="2"/>
  <c r="M36" i="2"/>
  <c r="L36" i="2"/>
  <c r="H36" i="2"/>
  <c r="E36" i="2"/>
  <c r="M35" i="2"/>
  <c r="L35" i="2"/>
  <c r="H35" i="2"/>
  <c r="E35" i="2"/>
  <c r="M34" i="2"/>
  <c r="L34" i="2"/>
  <c r="H34" i="2"/>
  <c r="E34" i="2"/>
  <c r="M33" i="2"/>
  <c r="L33" i="2"/>
  <c r="H33" i="2"/>
  <c r="E33" i="2"/>
  <c r="M32" i="2"/>
  <c r="L32" i="2"/>
  <c r="H32" i="2"/>
  <c r="E32" i="2"/>
  <c r="M31" i="2"/>
  <c r="L31" i="2"/>
  <c r="H31" i="2"/>
  <c r="E31" i="2"/>
  <c r="M30" i="2"/>
  <c r="L30" i="2"/>
  <c r="H30" i="2"/>
  <c r="E30" i="2"/>
  <c r="M29" i="2"/>
  <c r="L29" i="2"/>
  <c r="H29" i="2"/>
  <c r="E29" i="2"/>
  <c r="M28" i="2"/>
  <c r="L28" i="2"/>
  <c r="H28" i="2"/>
  <c r="E28" i="2"/>
  <c r="M27" i="2"/>
  <c r="L27" i="2"/>
  <c r="H27" i="2"/>
  <c r="E27" i="2"/>
  <c r="M26" i="2"/>
  <c r="L26" i="2"/>
  <c r="H26" i="2"/>
  <c r="E26" i="2"/>
  <c r="M25" i="2"/>
  <c r="L25" i="2"/>
  <c r="H25" i="2"/>
  <c r="E25" i="2"/>
  <c r="M24" i="2"/>
  <c r="L24" i="2"/>
  <c r="H24" i="2"/>
  <c r="E24" i="2"/>
  <c r="M23" i="2"/>
  <c r="L23" i="2"/>
  <c r="H23" i="2"/>
  <c r="E23" i="2"/>
  <c r="M22" i="2"/>
  <c r="L22" i="2"/>
  <c r="H22" i="2"/>
  <c r="E22" i="2"/>
  <c r="M21" i="2"/>
  <c r="L21" i="2"/>
  <c r="H21" i="2"/>
  <c r="E21" i="2"/>
  <c r="M20" i="2"/>
  <c r="L20" i="2"/>
  <c r="H20" i="2"/>
  <c r="E20" i="2"/>
  <c r="M18" i="2"/>
  <c r="L18" i="2"/>
  <c r="H18" i="2"/>
  <c r="E18" i="2"/>
  <c r="M14" i="2"/>
  <c r="L14" i="2"/>
  <c r="H14" i="2"/>
  <c r="E14" i="2"/>
  <c r="M13" i="2"/>
  <c r="L13" i="2"/>
  <c r="H13" i="2"/>
  <c r="E13" i="2"/>
  <c r="M12" i="2"/>
  <c r="L12" i="2"/>
  <c r="H12" i="2"/>
  <c r="E12" i="2"/>
  <c r="M11" i="2"/>
  <c r="L11" i="2"/>
  <c r="H11" i="2"/>
  <c r="E11" i="2"/>
  <c r="M10" i="2"/>
  <c r="L10" i="2"/>
  <c r="H10" i="2"/>
  <c r="E10" i="2"/>
  <c r="M8" i="2"/>
  <c r="L8" i="2"/>
  <c r="H8" i="2"/>
  <c r="E8" i="2"/>
  <c r="M4" i="2"/>
  <c r="L4" i="2"/>
  <c r="H4" i="2"/>
  <c r="E4" i="2"/>
  <c r="M3" i="2"/>
  <c r="L3" i="2"/>
  <c r="H3" i="2"/>
  <c r="E3" i="2"/>
  <c r="L20" i="4"/>
  <c r="L56" i="4"/>
  <c r="L16" i="4"/>
  <c r="E52" i="4"/>
  <c r="H16" i="4"/>
  <c r="H34" i="4"/>
  <c r="E34" i="4"/>
  <c r="M34" i="4"/>
  <c r="L34" i="4"/>
  <c r="H33" i="4"/>
  <c r="E33" i="4"/>
  <c r="L58" i="4"/>
  <c r="L51" i="4"/>
  <c r="M33" i="4"/>
  <c r="L33" i="4"/>
  <c r="L61" i="4"/>
  <c r="L19" i="4"/>
  <c r="L69" i="4"/>
  <c r="L46" i="4"/>
  <c r="H54" i="4"/>
  <c r="L67" i="4"/>
  <c r="L32" i="4"/>
  <c r="L74" i="4"/>
  <c r="M79" i="4"/>
  <c r="M78" i="4"/>
  <c r="M74" i="4"/>
  <c r="L83" i="4"/>
  <c r="M64" i="4"/>
  <c r="M83" i="4"/>
  <c r="L80" i="4"/>
  <c r="L66" i="4"/>
  <c r="M76" i="4"/>
  <c r="M32" i="4"/>
  <c r="M80" i="4"/>
  <c r="M66" i="4"/>
  <c r="M51" i="4"/>
  <c r="L42" i="4"/>
  <c r="M20" i="4"/>
  <c r="M60" i="4"/>
  <c r="M42" i="4"/>
  <c r="M65" i="4"/>
  <c r="L53" i="4"/>
  <c r="L57" i="4"/>
  <c r="L47" i="4"/>
  <c r="L75" i="4"/>
  <c r="L82" i="4"/>
  <c r="E12" i="4"/>
  <c r="E68" i="4"/>
  <c r="L59" i="4"/>
  <c r="L30" i="4"/>
  <c r="L38" i="4"/>
  <c r="M82" i="4"/>
  <c r="M47" i="4"/>
  <c r="M75" i="4"/>
  <c r="M12" i="4"/>
  <c r="L12" i="4"/>
  <c r="M38" i="4"/>
  <c r="M81" i="4"/>
  <c r="M73" i="4"/>
  <c r="M53" i="4"/>
  <c r="M49" i="4"/>
  <c r="L8" i="4"/>
  <c r="L63" i="4"/>
  <c r="E67" i="4"/>
  <c r="L62" i="4"/>
  <c r="M71" i="4"/>
  <c r="M67" i="4"/>
  <c r="L55" i="4"/>
  <c r="M57" i="4"/>
  <c r="M55" i="4"/>
  <c r="L48" i="4"/>
  <c r="E6" i="4"/>
  <c r="E77" i="4"/>
  <c r="M6" i="4"/>
  <c r="L6" i="4"/>
  <c r="M77" i="4"/>
  <c r="L77" i="4"/>
  <c r="M48" i="4"/>
  <c r="M8" i="4"/>
  <c r="M63" i="4"/>
  <c r="M59" i="4"/>
  <c r="M68" i="4"/>
  <c r="L68" i="4"/>
  <c r="M25" i="4"/>
  <c r="M50" i="4"/>
  <c r="M70" i="4"/>
  <c r="M52" i="4"/>
  <c r="L52" i="4"/>
  <c r="M61" i="4"/>
  <c r="M58" i="4"/>
  <c r="M16" i="4"/>
  <c r="M19" i="4"/>
  <c r="E23" i="4"/>
  <c r="L72" i="4"/>
  <c r="M72" i="4"/>
  <c r="M69" i="4"/>
  <c r="M23" i="4"/>
  <c r="M46" i="4"/>
  <c r="M30" i="4"/>
  <c r="M62" i="4"/>
  <c r="M56" i="4"/>
  <c r="L78" i="4"/>
  <c r="L104" i="4"/>
  <c r="H106" i="4"/>
  <c r="L106" i="4"/>
  <c r="H103" i="4"/>
  <c r="E103" i="4"/>
  <c r="L120" i="4"/>
  <c r="M103" i="4"/>
  <c r="L103" i="4"/>
  <c r="M106" i="4"/>
  <c r="M54" i="4"/>
  <c r="E97" i="4"/>
  <c r="L98" i="4"/>
  <c r="M97" i="4"/>
  <c r="L97" i="4"/>
  <c r="M98" i="4"/>
  <c r="L114" i="4"/>
  <c r="L101" i="4"/>
  <c r="L93" i="4"/>
  <c r="H120" i="4"/>
  <c r="L92" i="4"/>
  <c r="E90" i="4"/>
  <c r="M92" i="4"/>
  <c r="M90" i="4"/>
  <c r="M120" i="4"/>
  <c r="M113" i="4"/>
  <c r="M93" i="4"/>
  <c r="L95" i="4"/>
  <c r="E105" i="4"/>
  <c r="L108" i="4"/>
  <c r="M105" i="4"/>
  <c r="L105" i="4"/>
  <c r="M108" i="4"/>
  <c r="M95" i="4"/>
  <c r="M86" i="4"/>
  <c r="M114" i="4"/>
  <c r="M104" i="4"/>
  <c r="L123" i="4"/>
  <c r="M101" i="4"/>
  <c r="M123" i="4"/>
  <c r="O34" i="2" l="1"/>
  <c r="O36" i="2"/>
  <c r="O38" i="2"/>
  <c r="O44" i="2"/>
  <c r="O46" i="2"/>
  <c r="O56" i="2"/>
  <c r="O58" i="2"/>
  <c r="O60" i="2"/>
  <c r="O64" i="2"/>
  <c r="O117" i="2"/>
  <c r="O139" i="2"/>
  <c r="O141" i="2"/>
  <c r="O143" i="2"/>
  <c r="O3" i="2"/>
  <c r="O8" i="2"/>
  <c r="O11" i="2"/>
  <c r="O55" i="2"/>
  <c r="O57" i="2"/>
  <c r="O59" i="2"/>
  <c r="O61" i="2"/>
  <c r="O63" i="2"/>
  <c r="O116" i="2"/>
  <c r="O118" i="2"/>
  <c r="O120" i="2"/>
  <c r="O126" i="2"/>
  <c r="O109" i="2"/>
  <c r="O134" i="2"/>
  <c r="O70" i="2"/>
  <c r="O122" i="2"/>
  <c r="O124" i="2"/>
  <c r="O96" i="2"/>
  <c r="O123" i="2"/>
  <c r="O24" i="2"/>
  <c r="O82" i="2"/>
  <c r="O84" i="2"/>
  <c r="O88" i="2"/>
  <c r="O99" i="2"/>
  <c r="O101" i="2"/>
  <c r="O127" i="2"/>
  <c r="O133" i="2"/>
  <c r="O97" i="2"/>
  <c r="O147" i="2"/>
  <c r="O142" i="2"/>
  <c r="O23" i="2"/>
  <c r="O31" i="2"/>
  <c r="O47" i="2"/>
  <c r="O104" i="2"/>
  <c r="O106" i="2"/>
  <c r="O108" i="2"/>
  <c r="O110" i="2"/>
  <c r="O114" i="2"/>
  <c r="O68" i="2"/>
  <c r="O87" i="2"/>
  <c r="O89" i="2"/>
  <c r="O100" i="2"/>
  <c r="O128" i="2"/>
  <c r="O130" i="2"/>
  <c r="O132" i="2"/>
  <c r="O48" i="2"/>
  <c r="O85" i="2"/>
  <c r="O131" i="2"/>
  <c r="O135" i="2"/>
  <c r="O40" i="2"/>
  <c r="O33" i="2"/>
  <c r="O35" i="2"/>
  <c r="O37" i="2"/>
  <c r="O39" i="2"/>
  <c r="O41" i="2"/>
  <c r="O43" i="2"/>
  <c r="O45" i="2"/>
  <c r="O67" i="2"/>
  <c r="O69" i="2"/>
  <c r="O151" i="2"/>
  <c r="O76" i="2"/>
  <c r="O78" i="2"/>
  <c r="O95" i="2"/>
  <c r="O119" i="2"/>
  <c r="O121" i="2"/>
  <c r="O136" i="2"/>
  <c r="O12" i="2"/>
  <c r="O14" i="2"/>
  <c r="O20" i="2"/>
  <c r="O22" i="2"/>
  <c r="O72" i="2"/>
  <c r="O74" i="2"/>
  <c r="O93" i="2"/>
  <c r="O25" i="2"/>
  <c r="O27" i="2"/>
  <c r="O29" i="2"/>
  <c r="O50" i="2"/>
  <c r="O52" i="2"/>
  <c r="O54" i="2"/>
  <c r="O111" i="2"/>
  <c r="O113" i="2"/>
  <c r="O144" i="2"/>
  <c r="O146" i="2"/>
  <c r="O148" i="2"/>
  <c r="O150" i="2"/>
  <c r="O4" i="2"/>
  <c r="O10" i="2"/>
  <c r="O137" i="2"/>
  <c r="O62" i="2"/>
  <c r="O26" i="2"/>
  <c r="O28" i="2"/>
  <c r="O30" i="2"/>
  <c r="O49" i="2"/>
  <c r="O51" i="2"/>
  <c r="O53" i="2"/>
  <c r="O86" i="2"/>
  <c r="O90" i="2"/>
  <c r="O112" i="2"/>
  <c r="O125" i="2"/>
  <c r="O145" i="2"/>
  <c r="O149" i="2"/>
  <c r="O13" i="2"/>
  <c r="O18" i="2"/>
  <c r="O21" i="2"/>
  <c r="O32" i="2"/>
  <c r="O42" i="2"/>
  <c r="O77" i="2"/>
  <c r="O79" i="2"/>
  <c r="O83" i="2"/>
  <c r="O103" i="2"/>
  <c r="O105" i="2"/>
  <c r="O129" i="2"/>
  <c r="O138" i="2"/>
  <c r="O140" i="2"/>
  <c r="O10" i="8"/>
  <c r="O132" i="8"/>
  <c r="O107" i="8"/>
  <c r="O111" i="8"/>
  <c r="O126" i="8"/>
  <c r="O44" i="8"/>
  <c r="O46" i="8"/>
  <c r="O52" i="8"/>
  <c r="O54" i="8"/>
  <c r="O60" i="8"/>
  <c r="O64" i="8"/>
  <c r="O70" i="8"/>
  <c r="O72" i="8"/>
  <c r="O76" i="8"/>
  <c r="O84" i="8"/>
  <c r="O101" i="8"/>
  <c r="O141" i="8"/>
  <c r="O149" i="8"/>
  <c r="O153" i="8"/>
  <c r="O165" i="8"/>
  <c r="O171" i="8"/>
  <c r="O94" i="6"/>
  <c r="O100" i="6"/>
  <c r="O79" i="6"/>
  <c r="O85" i="6"/>
  <c r="O97" i="6"/>
  <c r="O103" i="6"/>
  <c r="O108" i="8"/>
  <c r="O114" i="8"/>
  <c r="O27" i="8"/>
  <c r="O37" i="8"/>
  <c r="O45" i="8"/>
  <c r="O49" i="8"/>
  <c r="O57" i="8"/>
  <c r="O63" i="8"/>
  <c r="O67" i="8"/>
  <c r="O69" i="8"/>
  <c r="O73" i="8"/>
  <c r="O75" i="8"/>
  <c r="O85" i="8"/>
  <c r="O104" i="8"/>
  <c r="O144" i="8"/>
  <c r="O152" i="8"/>
  <c r="O154" i="8"/>
  <c r="O156" i="8"/>
  <c r="O162" i="8"/>
  <c r="O135" i="8"/>
  <c r="O110" i="8"/>
  <c r="O120" i="8"/>
  <c r="O158" i="8"/>
  <c r="O137" i="8"/>
  <c r="O74" i="8"/>
  <c r="O161" i="8"/>
  <c r="O92" i="8"/>
  <c r="O93" i="8"/>
  <c r="O128" i="8"/>
  <c r="O131" i="8"/>
  <c r="O164" i="8"/>
  <c r="O170" i="8"/>
  <c r="O173" i="8"/>
  <c r="O176" i="8"/>
  <c r="O95" i="8"/>
  <c r="O98" i="8"/>
  <c r="O148" i="8"/>
  <c r="O151" i="8"/>
  <c r="O130" i="8"/>
  <c r="O136" i="8"/>
  <c r="O139" i="8"/>
  <c r="O169" i="8"/>
  <c r="O175" i="8"/>
  <c r="O112" i="8"/>
  <c r="O12" i="8"/>
  <c r="O47" i="8"/>
  <c r="O53" i="8"/>
  <c r="O71" i="8"/>
  <c r="O86" i="8"/>
  <c r="O89" i="8"/>
  <c r="O50" i="8"/>
  <c r="O83" i="8"/>
  <c r="O82" i="8"/>
  <c r="O77" i="8"/>
  <c r="O142" i="8"/>
  <c r="O145" i="8"/>
  <c r="O167" i="8"/>
  <c r="O58" i="8"/>
  <c r="O9" i="8"/>
  <c r="O96" i="8"/>
  <c r="O99" i="8"/>
  <c r="O163" i="8"/>
  <c r="O150" i="8"/>
  <c r="O81" i="8"/>
  <c r="O87" i="8"/>
  <c r="O115" i="8"/>
  <c r="O125" i="8"/>
  <c r="O146" i="8"/>
  <c r="O172" i="8"/>
  <c r="O61" i="8"/>
  <c r="O36" i="8"/>
  <c r="O122" i="8"/>
  <c r="O48" i="8"/>
  <c r="O51" i="8"/>
  <c r="O88" i="8"/>
  <c r="O94" i="8"/>
  <c r="O97" i="8"/>
  <c r="O118" i="8"/>
  <c r="O124" i="8"/>
  <c r="O133" i="8"/>
  <c r="O66" i="8"/>
  <c r="O134" i="8"/>
  <c r="O143" i="8"/>
  <c r="O113" i="8"/>
  <c r="O55" i="8"/>
  <c r="O78" i="8"/>
  <c r="O157" i="8"/>
  <c r="O160" i="8"/>
  <c r="O168" i="8"/>
  <c r="O102" i="8"/>
  <c r="O129" i="8"/>
  <c r="O174" i="8"/>
  <c r="O56" i="8"/>
  <c r="O59" i="8"/>
  <c r="O79" i="8"/>
  <c r="O138" i="8"/>
  <c r="O155" i="8"/>
  <c r="O166" i="8"/>
  <c r="O80" i="8"/>
  <c r="O159" i="8"/>
  <c r="O62" i="8"/>
  <c r="O65" i="8"/>
  <c r="O68" i="8"/>
  <c r="O103" i="8"/>
  <c r="O109" i="8"/>
  <c r="O121" i="8"/>
  <c r="O147" i="8"/>
  <c r="O9" i="6"/>
  <c r="O46" i="6"/>
  <c r="O62" i="6"/>
  <c r="O65" i="6"/>
  <c r="O80" i="6"/>
  <c r="O83" i="6"/>
  <c r="O89" i="6"/>
  <c r="O92" i="6"/>
  <c r="O161" i="6"/>
  <c r="O164" i="6"/>
  <c r="O167" i="6"/>
  <c r="O170" i="6"/>
  <c r="O179" i="6"/>
  <c r="O185" i="6"/>
  <c r="O150" i="6"/>
  <c r="O68" i="6"/>
  <c r="O125" i="6"/>
  <c r="O131" i="6"/>
  <c r="O148" i="6"/>
  <c r="O137" i="6"/>
  <c r="O138" i="6"/>
  <c r="O172" i="6"/>
  <c r="O123" i="6"/>
  <c r="O111" i="6"/>
  <c r="O146" i="6"/>
  <c r="O152" i="6"/>
  <c r="O155" i="6"/>
  <c r="O178" i="6"/>
  <c r="O23" i="6"/>
  <c r="O63" i="6"/>
  <c r="O69" i="6"/>
  <c r="O72" i="6"/>
  <c r="O75" i="6"/>
  <c r="O78" i="6"/>
  <c r="O96" i="6"/>
  <c r="O102" i="6"/>
  <c r="O165" i="6"/>
  <c r="O168" i="6"/>
  <c r="O180" i="6"/>
  <c r="O186" i="6"/>
  <c r="O101" i="6"/>
  <c r="O126" i="6"/>
  <c r="O129" i="6"/>
  <c r="O181" i="6"/>
  <c r="O184" i="6"/>
  <c r="O108" i="6"/>
  <c r="O90" i="6"/>
  <c r="O188" i="6"/>
  <c r="O70" i="6"/>
  <c r="O109" i="6"/>
  <c r="O112" i="6"/>
  <c r="O115" i="6"/>
  <c r="O162" i="6"/>
  <c r="O174" i="6"/>
  <c r="O77" i="6"/>
  <c r="O86" i="6"/>
  <c r="O98" i="6"/>
  <c r="O153" i="6"/>
  <c r="O191" i="6"/>
  <c r="O171" i="6"/>
  <c r="O99" i="6"/>
  <c r="O177" i="6"/>
  <c r="O113" i="6"/>
  <c r="O93" i="6"/>
  <c r="O142" i="6"/>
  <c r="O151" i="6"/>
  <c r="O154" i="6"/>
  <c r="O157" i="6"/>
  <c r="O160" i="6"/>
  <c r="O124" i="6"/>
  <c r="O127" i="6"/>
  <c r="O130" i="6"/>
  <c r="O169" i="6"/>
  <c r="O175" i="6"/>
  <c r="O74" i="6"/>
  <c r="O134" i="6"/>
  <c r="O149" i="6"/>
  <c r="O187" i="6"/>
  <c r="O59" i="6"/>
  <c r="O73" i="6"/>
  <c r="O76" i="6"/>
  <c r="O87" i="6"/>
  <c r="O104" i="6"/>
  <c r="O110" i="6"/>
  <c r="O119" i="6"/>
  <c r="O145" i="6"/>
  <c r="O173" i="6"/>
  <c r="O176" i="6"/>
  <c r="O128" i="6"/>
  <c r="O82" i="6"/>
  <c r="O190" i="6"/>
  <c r="O50" i="6"/>
  <c r="O71" i="6"/>
  <c r="O88" i="6"/>
  <c r="O91" i="6"/>
  <c r="O105" i="6"/>
  <c r="O114" i="6"/>
  <c r="O117" i="6"/>
  <c r="O120" i="6"/>
  <c r="O140" i="6"/>
  <c r="O163" i="6"/>
  <c r="O182" i="6"/>
  <c r="O166" i="6"/>
  <c r="O8" i="6"/>
  <c r="O32" i="6"/>
  <c r="O66" i="6"/>
  <c r="O141" i="6"/>
  <c r="O144" i="6"/>
  <c r="O147" i="6"/>
  <c r="O158" i="6"/>
  <c r="O183" i="6"/>
  <c r="O118" i="6"/>
  <c r="O64" i="6"/>
  <c r="O67" i="6"/>
  <c r="O81" i="6"/>
  <c r="O84" i="6"/>
  <c r="O95" i="6"/>
  <c r="O136" i="6"/>
  <c r="O159" i="6"/>
  <c r="O189" i="6"/>
  <c r="O192" i="6"/>
  <c r="O41" i="8"/>
  <c r="O56" i="6"/>
  <c r="O34" i="4"/>
  <c r="O33" i="4"/>
  <c r="E79" i="4"/>
  <c r="H74" i="4"/>
  <c r="E74" i="4"/>
  <c r="O74" i="4"/>
  <c r="E51" i="4"/>
  <c r="H42" i="4"/>
  <c r="O66" i="4"/>
  <c r="H66" i="4"/>
  <c r="E66" i="4"/>
  <c r="O51" i="4"/>
  <c r="H51" i="4"/>
  <c r="E49" i="4"/>
  <c r="O42" i="4"/>
  <c r="H81" i="4"/>
  <c r="E65" i="4"/>
  <c r="L65" i="4"/>
  <c r="O65" i="4" s="1"/>
  <c r="E42" i="4"/>
  <c r="H65" i="4"/>
  <c r="L49" i="4"/>
  <c r="O49" i="4" s="1"/>
  <c r="E76" i="4"/>
  <c r="O75" i="4"/>
  <c r="H83" i="4"/>
  <c r="L76" i="4"/>
  <c r="O76" i="4" s="1"/>
  <c r="H73" i="4"/>
  <c r="O83" i="4"/>
  <c r="O12" i="4"/>
  <c r="H76" i="4"/>
  <c r="E83" i="4"/>
  <c r="E73" i="4"/>
  <c r="E38" i="4"/>
  <c r="E82" i="4"/>
  <c r="H46" i="4"/>
  <c r="H12" i="4"/>
  <c r="E59" i="4"/>
  <c r="E75" i="4"/>
  <c r="O82" i="4"/>
  <c r="E81" i="4"/>
  <c r="H75" i="4"/>
  <c r="L73" i="4"/>
  <c r="O73" i="4" s="1"/>
  <c r="H38" i="4"/>
  <c r="L81" i="4"/>
  <c r="O81" i="4" s="1"/>
  <c r="H82" i="4"/>
  <c r="O38" i="4"/>
  <c r="E64" i="4"/>
  <c r="O53" i="4"/>
  <c r="E53" i="4"/>
  <c r="O46" i="4"/>
  <c r="H53" i="4"/>
  <c r="H49" i="4"/>
  <c r="E16" i="4"/>
  <c r="E71" i="4"/>
  <c r="H71" i="4"/>
  <c r="O57" i="4"/>
  <c r="E63" i="4"/>
  <c r="L71" i="4"/>
  <c r="O71" i="4" s="1"/>
  <c r="H67" i="4"/>
  <c r="E25" i="4"/>
  <c r="O67" i="4"/>
  <c r="E80" i="4"/>
  <c r="E20" i="4"/>
  <c r="H57" i="4"/>
  <c r="E57" i="4"/>
  <c r="H55" i="4"/>
  <c r="E55" i="4"/>
  <c r="H20" i="4"/>
  <c r="O55" i="4"/>
  <c r="H77" i="4"/>
  <c r="O20" i="4"/>
  <c r="O77" i="4"/>
  <c r="H79" i="4"/>
  <c r="O6" i="4"/>
  <c r="E8" i="4"/>
  <c r="L79" i="4"/>
  <c r="O79" i="4" s="1"/>
  <c r="L25" i="4"/>
  <c r="O25" i="4" s="1"/>
  <c r="H59" i="4"/>
  <c r="E48" i="4"/>
  <c r="H48" i="4"/>
  <c r="H8" i="4"/>
  <c r="H63" i="4"/>
  <c r="H68" i="4"/>
  <c r="O8" i="4"/>
  <c r="O48" i="4"/>
  <c r="O63" i="4"/>
  <c r="O68" i="4"/>
  <c r="O59" i="4"/>
  <c r="E70" i="4"/>
  <c r="E50" i="4"/>
  <c r="L70" i="4"/>
  <c r="O70" i="4" s="1"/>
  <c r="L50" i="4"/>
  <c r="O50" i="4" s="1"/>
  <c r="H52" i="4"/>
  <c r="H70" i="4"/>
  <c r="H50" i="4"/>
  <c r="E61" i="4"/>
  <c r="H64" i="4"/>
  <c r="H61" i="4"/>
  <c r="O52" i="4"/>
  <c r="L64" i="4"/>
  <c r="O64" i="4" s="1"/>
  <c r="O61" i="4"/>
  <c r="O58" i="4"/>
  <c r="E58" i="4"/>
  <c r="O16" i="4"/>
  <c r="H58" i="4"/>
  <c r="L23" i="4"/>
  <c r="O23" i="4" s="1"/>
  <c r="H19" i="4"/>
  <c r="H60" i="4"/>
  <c r="E46" i="4"/>
  <c r="E19" i="4"/>
  <c r="E69" i="4"/>
  <c r="H69" i="4"/>
  <c r="E56" i="4"/>
  <c r="O19" i="4"/>
  <c r="O69" i="4"/>
  <c r="H30" i="4"/>
  <c r="E62" i="4"/>
  <c r="E30" i="4"/>
  <c r="E60" i="4"/>
  <c r="H56" i="4"/>
  <c r="H72" i="4"/>
  <c r="E72" i="4"/>
  <c r="H62" i="4"/>
  <c r="H23" i="4"/>
  <c r="L60" i="4"/>
  <c r="O60" i="4" s="1"/>
  <c r="H80" i="4"/>
  <c r="O72" i="4"/>
  <c r="O30" i="4"/>
  <c r="O80" i="4"/>
  <c r="E54" i="4"/>
  <c r="O62" i="4"/>
  <c r="O56" i="4"/>
  <c r="L54" i="4"/>
  <c r="O54" i="4" s="1"/>
  <c r="E78" i="4"/>
  <c r="E32" i="4"/>
  <c r="H78" i="4"/>
  <c r="O32" i="4"/>
  <c r="H32" i="4"/>
  <c r="E106" i="4"/>
  <c r="O103" i="4"/>
  <c r="L90" i="4"/>
  <c r="O90" i="4" s="1"/>
  <c r="O106" i="4"/>
  <c r="H98" i="4"/>
  <c r="O78" i="4"/>
  <c r="H47" i="4"/>
  <c r="H90" i="4"/>
  <c r="O98" i="4"/>
  <c r="O97" i="4"/>
  <c r="E98" i="4"/>
  <c r="H97" i="4"/>
  <c r="E47" i="4"/>
  <c r="O47" i="4"/>
  <c r="H92" i="4"/>
  <c r="E92" i="4"/>
  <c r="E120" i="4"/>
  <c r="O92" i="4"/>
  <c r="O113" i="4"/>
  <c r="O120" i="4"/>
  <c r="H114" i="4"/>
  <c r="E113" i="4"/>
  <c r="H113" i="4"/>
  <c r="E95" i="4"/>
  <c r="H108" i="4"/>
  <c r="H93" i="4"/>
  <c r="E93" i="4"/>
  <c r="O93" i="4"/>
  <c r="H104" i="4"/>
  <c r="E108" i="4"/>
  <c r="O105" i="4"/>
  <c r="H105" i="4"/>
  <c r="E114" i="4"/>
  <c r="E86" i="4"/>
  <c r="O108" i="4"/>
  <c r="L86" i="4"/>
  <c r="O86" i="4" s="1"/>
  <c r="O114" i="4"/>
  <c r="O95" i="4"/>
  <c r="H95" i="4"/>
  <c r="E104" i="4"/>
  <c r="H86" i="4"/>
  <c r="O104" i="4"/>
  <c r="H123" i="4"/>
  <c r="H101" i="4"/>
  <c r="E101" i="4"/>
  <c r="E123" i="4"/>
  <c r="O101" i="4"/>
  <c r="O123" i="4"/>
  <c r="E4" i="10" l="1"/>
  <c r="H6" i="10"/>
  <c r="E6" i="10"/>
  <c r="E14" i="10"/>
  <c r="H5" i="10"/>
  <c r="L15" i="10"/>
  <c r="E9" i="10"/>
  <c r="L5" i="10"/>
  <c r="E15" i="10"/>
  <c r="M6" i="10"/>
  <c r="M14" i="10"/>
  <c r="L14" i="10"/>
  <c r="M9" i="10"/>
  <c r="L9" i="10"/>
  <c r="M7" i="10"/>
  <c r="L7" i="10"/>
  <c r="E7" i="10"/>
  <c r="M4" i="10"/>
  <c r="L4" i="10"/>
  <c r="M15" i="10"/>
  <c r="M5" i="10"/>
  <c r="L125" i="4"/>
  <c r="L91" i="4"/>
  <c r="E112" i="4"/>
  <c r="L115" i="4"/>
  <c r="L109" i="4"/>
  <c r="E110" i="4"/>
  <c r="L118" i="4"/>
  <c r="L107" i="4"/>
  <c r="L116" i="4"/>
  <c r="L87" i="4"/>
  <c r="M107" i="4"/>
  <c r="M125" i="4"/>
  <c r="M109" i="4"/>
  <c r="M118" i="4"/>
  <c r="M126" i="4"/>
  <c r="L126" i="4"/>
  <c r="M87" i="4"/>
  <c r="E117" i="4"/>
  <c r="M99" i="4"/>
  <c r="M94" i="4"/>
  <c r="M117" i="4"/>
  <c r="M85" i="4"/>
  <c r="M111" i="4"/>
  <c r="M121" i="4"/>
  <c r="M110" i="4"/>
  <c r="M100" i="4"/>
  <c r="L88" i="4"/>
  <c r="L124" i="4"/>
  <c r="M124" i="4"/>
  <c r="M115" i="4"/>
  <c r="M91" i="4"/>
  <c r="M88" i="4"/>
  <c r="M112" i="4"/>
  <c r="L112" i="4"/>
  <c r="M116" i="4"/>
  <c r="O14" i="10" l="1"/>
  <c r="O87" i="4"/>
  <c r="O107" i="4"/>
  <c r="O109" i="4"/>
  <c r="E99" i="4"/>
  <c r="H4" i="10"/>
  <c r="L6" i="10"/>
  <c r="O6" i="10" s="1"/>
  <c r="H9" i="10"/>
  <c r="H14" i="10"/>
  <c r="H15" i="10"/>
  <c r="H7" i="10"/>
  <c r="E5" i="10"/>
  <c r="O7" i="10"/>
  <c r="O9" i="10"/>
  <c r="O4" i="10"/>
  <c r="O15" i="10"/>
  <c r="O5" i="10"/>
  <c r="H107" i="4"/>
  <c r="O125" i="4"/>
  <c r="E107" i="4"/>
  <c r="O117" i="4"/>
  <c r="E125" i="4"/>
  <c r="H125" i="4"/>
  <c r="H117" i="4"/>
  <c r="H126" i="4"/>
  <c r="E100" i="4"/>
  <c r="H87" i="4"/>
  <c r="H110" i="4"/>
  <c r="H109" i="4"/>
  <c r="E109" i="4"/>
  <c r="O126" i="4"/>
  <c r="O118" i="4"/>
  <c r="H118" i="4"/>
  <c r="E118" i="4"/>
  <c r="E126" i="4"/>
  <c r="E87" i="4"/>
  <c r="E111" i="4"/>
  <c r="H100" i="4"/>
  <c r="H121" i="4"/>
  <c r="E94" i="4"/>
  <c r="O99" i="4"/>
  <c r="H85" i="4"/>
  <c r="E85" i="4"/>
  <c r="H94" i="4"/>
  <c r="H111" i="4"/>
  <c r="E121" i="4"/>
  <c r="H99" i="4"/>
  <c r="O94" i="4"/>
  <c r="O111" i="4"/>
  <c r="O85" i="4"/>
  <c r="O121" i="4"/>
  <c r="O110" i="4"/>
  <c r="O100" i="4"/>
  <c r="H88" i="4"/>
  <c r="E115" i="4"/>
  <c r="H112" i="4"/>
  <c r="H115" i="4"/>
  <c r="E124" i="4"/>
  <c r="H116" i="4"/>
  <c r="H124" i="4"/>
  <c r="H91" i="4"/>
  <c r="E91" i="4"/>
  <c r="E116" i="4"/>
  <c r="E88" i="4"/>
  <c r="O91" i="4"/>
  <c r="O124" i="4"/>
  <c r="O115" i="4"/>
  <c r="O88" i="4"/>
  <c r="O112" i="4"/>
  <c r="O116" i="4"/>
  <c r="M85" i="10" l="1"/>
  <c r="O85" i="10" s="1"/>
  <c r="H85" i="10"/>
  <c r="E85" i="10"/>
  <c r="M84" i="10"/>
  <c r="O84" i="10" s="1"/>
  <c r="H84" i="10"/>
  <c r="E84" i="10"/>
  <c r="M83" i="10"/>
  <c r="O83" i="10" s="1"/>
  <c r="H83" i="10"/>
  <c r="E83" i="10"/>
  <c r="M82" i="10"/>
  <c r="O82" i="10" s="1"/>
  <c r="H82" i="10"/>
  <c r="E82" i="10"/>
  <c r="M81" i="10"/>
  <c r="O81" i="10" s="1"/>
  <c r="H81" i="10"/>
  <c r="E81" i="10"/>
  <c r="M80" i="10"/>
  <c r="O80" i="10" s="1"/>
  <c r="H80" i="10"/>
  <c r="E80" i="10"/>
  <c r="M79" i="10"/>
  <c r="O79" i="10" s="1"/>
  <c r="H79" i="10"/>
  <c r="E79" i="10"/>
  <c r="M78" i="10"/>
  <c r="O78" i="10" s="1"/>
  <c r="H78" i="10"/>
  <c r="E78" i="10"/>
  <c r="M77" i="10"/>
  <c r="O77" i="10" s="1"/>
  <c r="H77" i="10"/>
  <c r="E77" i="10"/>
  <c r="M76" i="10"/>
  <c r="O76" i="10" s="1"/>
  <c r="H76" i="10"/>
  <c r="E76" i="10"/>
  <c r="M75" i="10"/>
  <c r="O75" i="10" s="1"/>
  <c r="H75" i="10"/>
  <c r="E75" i="10"/>
  <c r="M74" i="10"/>
  <c r="O74" i="10" s="1"/>
  <c r="H74" i="10"/>
  <c r="E74" i="10"/>
  <c r="M73" i="10"/>
  <c r="O73" i="10" s="1"/>
  <c r="H73" i="10"/>
  <c r="E73" i="10"/>
  <c r="M72" i="10"/>
  <c r="O72" i="10" s="1"/>
  <c r="H72" i="10"/>
  <c r="E72" i="10"/>
  <c r="M71" i="10"/>
  <c r="O71" i="10" s="1"/>
  <c r="H71" i="10"/>
  <c r="E71" i="10"/>
  <c r="M70" i="10"/>
  <c r="O70" i="10" s="1"/>
  <c r="H70" i="10"/>
  <c r="E70" i="10"/>
  <c r="M69" i="10"/>
  <c r="O69" i="10" s="1"/>
  <c r="H69" i="10"/>
  <c r="E69" i="10"/>
  <c r="M68" i="10"/>
  <c r="O68" i="10" s="1"/>
  <c r="H68" i="10"/>
  <c r="E68" i="10"/>
  <c r="M67" i="10"/>
  <c r="O67" i="10" s="1"/>
  <c r="H67" i="10"/>
  <c r="E67" i="10"/>
  <c r="M66" i="10"/>
  <c r="O66" i="10" s="1"/>
  <c r="H66" i="10"/>
  <c r="E66" i="10"/>
  <c r="M65" i="10"/>
  <c r="O65" i="10" s="1"/>
  <c r="H65" i="10"/>
  <c r="E65" i="10"/>
  <c r="M64" i="10"/>
  <c r="O64" i="10" s="1"/>
  <c r="H64" i="10"/>
  <c r="E64" i="10"/>
  <c r="M63" i="10"/>
  <c r="O63" i="10" s="1"/>
  <c r="H63" i="10"/>
  <c r="E63" i="10"/>
  <c r="M62" i="10"/>
  <c r="L62" i="10"/>
  <c r="H62" i="10"/>
  <c r="E62" i="10"/>
  <c r="M61" i="10"/>
  <c r="L61" i="10"/>
  <c r="H61" i="10"/>
  <c r="E61" i="10"/>
  <c r="M60" i="10"/>
  <c r="L60" i="10"/>
  <c r="H60" i="10"/>
  <c r="E60" i="10"/>
  <c r="M59" i="10"/>
  <c r="L59" i="10"/>
  <c r="H59" i="10"/>
  <c r="E59" i="10"/>
  <c r="M58" i="10"/>
  <c r="L58" i="10"/>
  <c r="H58" i="10"/>
  <c r="E58" i="10"/>
  <c r="M57" i="10"/>
  <c r="L57" i="10"/>
  <c r="H57" i="10"/>
  <c r="E57" i="10"/>
  <c r="M56" i="10"/>
  <c r="L56" i="10"/>
  <c r="H56" i="10"/>
  <c r="E56" i="10"/>
  <c r="M55" i="10"/>
  <c r="L55" i="10"/>
  <c r="H55" i="10"/>
  <c r="E55" i="10"/>
  <c r="M54" i="10"/>
  <c r="L54" i="10"/>
  <c r="H54" i="10"/>
  <c r="E54" i="10"/>
  <c r="M53" i="10"/>
  <c r="L53" i="10"/>
  <c r="H53" i="10"/>
  <c r="E53" i="10"/>
  <c r="M52" i="10"/>
  <c r="L52" i="10"/>
  <c r="H52" i="10"/>
  <c r="E52" i="10"/>
  <c r="M51" i="10"/>
  <c r="L51" i="10"/>
  <c r="H51" i="10"/>
  <c r="E51" i="10"/>
  <c r="M50" i="10"/>
  <c r="L50" i="10"/>
  <c r="H50" i="10"/>
  <c r="E50" i="10"/>
  <c r="M49" i="10"/>
  <c r="L49" i="10"/>
  <c r="H49" i="10"/>
  <c r="E49" i="10"/>
  <c r="M48" i="10"/>
  <c r="L48" i="10"/>
  <c r="H48" i="10"/>
  <c r="E48" i="10"/>
  <c r="M47" i="10"/>
  <c r="L47" i="10"/>
  <c r="H47" i="10"/>
  <c r="E47" i="10"/>
  <c r="M46" i="10"/>
  <c r="L46" i="10"/>
  <c r="H46" i="10"/>
  <c r="E46" i="10"/>
  <c r="M45" i="10"/>
  <c r="L45" i="10"/>
  <c r="H45" i="10"/>
  <c r="E45" i="10"/>
  <c r="M44" i="10"/>
  <c r="L44" i="10"/>
  <c r="H44" i="10"/>
  <c r="E44" i="10"/>
  <c r="M43" i="10"/>
  <c r="L43" i="10"/>
  <c r="H43" i="10"/>
  <c r="E43" i="10"/>
  <c r="M42" i="10"/>
  <c r="L42" i="10"/>
  <c r="H42" i="10"/>
  <c r="E42" i="10"/>
  <c r="M41" i="10"/>
  <c r="L41" i="10"/>
  <c r="H41" i="10"/>
  <c r="E41" i="10"/>
  <c r="M40" i="10"/>
  <c r="L40" i="10"/>
  <c r="H40" i="10"/>
  <c r="E40" i="10"/>
  <c r="M39" i="10"/>
  <c r="L39" i="10"/>
  <c r="H39" i="10"/>
  <c r="E39" i="10"/>
  <c r="M38" i="10"/>
  <c r="L38" i="10"/>
  <c r="H38" i="10"/>
  <c r="E38" i="10"/>
  <c r="M37" i="10"/>
  <c r="L37" i="10"/>
  <c r="H37" i="10"/>
  <c r="E37" i="10"/>
  <c r="M36" i="10"/>
  <c r="L36" i="10"/>
  <c r="H36" i="10"/>
  <c r="E36" i="10"/>
  <c r="M35" i="10"/>
  <c r="L35" i="10"/>
  <c r="H35" i="10"/>
  <c r="E35" i="10"/>
  <c r="M34" i="10"/>
  <c r="L34" i="10"/>
  <c r="H34" i="10"/>
  <c r="E34" i="10"/>
  <c r="M33" i="10"/>
  <c r="L33" i="10"/>
  <c r="H33" i="10"/>
  <c r="E33" i="10"/>
  <c r="M32" i="10"/>
  <c r="L32" i="10"/>
  <c r="H32" i="10"/>
  <c r="E32" i="10"/>
  <c r="M31" i="10"/>
  <c r="L31" i="10"/>
  <c r="H31" i="10"/>
  <c r="E31" i="10"/>
  <c r="M30" i="10"/>
  <c r="L30" i="10"/>
  <c r="H30" i="10"/>
  <c r="E30" i="10"/>
  <c r="M29" i="10"/>
  <c r="L29" i="10"/>
  <c r="H29" i="10"/>
  <c r="E29" i="10"/>
  <c r="M28" i="10"/>
  <c r="L28" i="10"/>
  <c r="H28" i="10"/>
  <c r="E28" i="10"/>
  <c r="M27" i="10"/>
  <c r="L27" i="10"/>
  <c r="H27" i="10"/>
  <c r="E27" i="10"/>
  <c r="L26" i="10"/>
  <c r="O26" i="10" s="1"/>
  <c r="H26" i="10"/>
  <c r="E26" i="10"/>
  <c r="M25" i="10"/>
  <c r="L25" i="10"/>
  <c r="H25" i="10"/>
  <c r="E25" i="10"/>
  <c r="M24" i="10"/>
  <c r="L24" i="10"/>
  <c r="H24" i="10"/>
  <c r="E24" i="10"/>
  <c r="M23" i="10"/>
  <c r="L23" i="10"/>
  <c r="H23" i="10"/>
  <c r="E23" i="10"/>
  <c r="M22" i="10"/>
  <c r="L22" i="10"/>
  <c r="H22" i="10"/>
  <c r="E22" i="10"/>
  <c r="M21" i="10"/>
  <c r="L21" i="10"/>
  <c r="H21" i="10"/>
  <c r="E21" i="10"/>
  <c r="M20" i="10"/>
  <c r="L20" i="10"/>
  <c r="H20" i="10"/>
  <c r="E20" i="10"/>
  <c r="M19" i="10"/>
  <c r="L19" i="10"/>
  <c r="H19" i="10"/>
  <c r="E19" i="10"/>
  <c r="M18" i="10"/>
  <c r="L18" i="10"/>
  <c r="H18" i="10"/>
  <c r="E18" i="10"/>
  <c r="M17" i="10"/>
  <c r="L17" i="10"/>
  <c r="H17" i="10"/>
  <c r="E17" i="10"/>
  <c r="M16" i="10"/>
  <c r="L16" i="10"/>
  <c r="H16" i="10"/>
  <c r="E16" i="10"/>
  <c r="M13" i="10"/>
  <c r="L13" i="10"/>
  <c r="H13" i="10"/>
  <c r="E13" i="10"/>
  <c r="M12" i="10"/>
  <c r="L12" i="10"/>
  <c r="H12" i="10"/>
  <c r="E12" i="10"/>
  <c r="M11" i="10"/>
  <c r="L11" i="10"/>
  <c r="H11" i="10"/>
  <c r="E11" i="10"/>
  <c r="M10" i="10"/>
  <c r="L10" i="10"/>
  <c r="H10" i="10"/>
  <c r="E10" i="10"/>
  <c r="M8" i="10"/>
  <c r="O8" i="10" s="1"/>
  <c r="H8" i="10"/>
  <c r="E8" i="10"/>
  <c r="M3" i="10"/>
  <c r="L3" i="10"/>
  <c r="H3" i="10"/>
  <c r="E3" i="10"/>
  <c r="H127" i="4"/>
  <c r="H158" i="4"/>
  <c r="L158" i="4"/>
  <c r="M158" i="4"/>
  <c r="M132" i="4"/>
  <c r="L132" i="4"/>
  <c r="O13" i="10" l="1"/>
  <c r="O19" i="10"/>
  <c r="O34" i="10"/>
  <c r="O42" i="10"/>
  <c r="O48" i="10"/>
  <c r="O50" i="10"/>
  <c r="O52" i="10"/>
  <c r="O58" i="10"/>
  <c r="O60" i="10"/>
  <c r="O16" i="10"/>
  <c r="O22" i="10"/>
  <c r="O24" i="10"/>
  <c r="O27" i="10"/>
  <c r="O29" i="10"/>
  <c r="O31" i="10"/>
  <c r="O43" i="10"/>
  <c r="O45" i="10"/>
  <c r="O47" i="10"/>
  <c r="O49" i="10"/>
  <c r="O21" i="10"/>
  <c r="O18" i="10"/>
  <c r="O53" i="10"/>
  <c r="O57" i="10"/>
  <c r="O59" i="10"/>
  <c r="O61" i="10"/>
  <c r="O17" i="10"/>
  <c r="O12" i="10"/>
  <c r="O28" i="10"/>
  <c r="O30" i="10"/>
  <c r="O55" i="10"/>
  <c r="O3" i="10"/>
  <c r="O35" i="10"/>
  <c r="O37" i="10"/>
  <c r="O39" i="10"/>
  <c r="O54" i="10"/>
  <c r="O41" i="10"/>
  <c r="O46" i="10"/>
  <c r="O32" i="10"/>
  <c r="O11" i="10"/>
  <c r="O23" i="10"/>
  <c r="O36" i="10"/>
  <c r="O56" i="10"/>
  <c r="O25" i="10"/>
  <c r="O38" i="10"/>
  <c r="O40" i="10"/>
  <c r="O51" i="10"/>
  <c r="O62" i="10"/>
  <c r="O20" i="10"/>
  <c r="O33" i="10"/>
  <c r="O44" i="10"/>
  <c r="O10" i="10"/>
  <c r="E158" i="4"/>
  <c r="O158" i="4"/>
  <c r="H132" i="4"/>
  <c r="E132" i="4"/>
  <c r="O132" i="4"/>
  <c r="L89" i="4" l="1"/>
  <c r="M89" i="4"/>
  <c r="E89" i="4" l="1"/>
  <c r="O89" i="4"/>
  <c r="H143" i="4"/>
  <c r="L143" i="4"/>
  <c r="H129" i="4"/>
  <c r="L128" i="4"/>
  <c r="L151" i="4"/>
  <c r="M128" i="4"/>
  <c r="L129" i="4"/>
  <c r="M129" i="4"/>
  <c r="M143" i="4"/>
  <c r="M151" i="4"/>
  <c r="H151" i="4" l="1"/>
  <c r="H128" i="4"/>
  <c r="O151" i="4"/>
  <c r="O128" i="4"/>
  <c r="E128" i="4"/>
  <c r="O129" i="4"/>
  <c r="E129" i="4"/>
  <c r="O143" i="4"/>
  <c r="E143" i="4"/>
  <c r="E151" i="4"/>
  <c r="L157" i="4"/>
  <c r="M157" i="4"/>
  <c r="M144" i="4"/>
  <c r="L144" i="4"/>
  <c r="M102" i="4"/>
  <c r="O157" i="4" l="1"/>
  <c r="E144" i="4"/>
  <c r="H157" i="4"/>
  <c r="E157" i="4"/>
  <c r="E102" i="4"/>
  <c r="H144" i="4"/>
  <c r="L102" i="4"/>
  <c r="O102" i="4" s="1"/>
  <c r="O144" i="4"/>
  <c r="H102" i="4"/>
  <c r="M141" i="4" l="1"/>
  <c r="L141" i="4"/>
  <c r="E141" i="4"/>
  <c r="E162" i="4"/>
  <c r="M149" i="4"/>
  <c r="L149" i="4"/>
  <c r="L142" i="4"/>
  <c r="E140" i="4"/>
  <c r="E119" i="4"/>
  <c r="E142" i="4"/>
  <c r="E159" i="4"/>
  <c r="E165" i="4"/>
  <c r="E145" i="4"/>
  <c r="E156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39" i="4"/>
  <c r="E155" i="4"/>
  <c r="L148" i="4"/>
  <c r="L161" i="4"/>
  <c r="L137" i="4"/>
  <c r="L152" i="4"/>
  <c r="L150" i="4"/>
  <c r="L135" i="4"/>
  <c r="L134" i="4"/>
  <c r="O134" i="4" s="1"/>
  <c r="L139" i="4"/>
  <c r="L155" i="4"/>
  <c r="L163" i="4"/>
  <c r="L167" i="4"/>
  <c r="L130" i="4"/>
  <c r="L122" i="4"/>
  <c r="L127" i="4"/>
  <c r="L153" i="4"/>
  <c r="L168" i="4"/>
  <c r="L160" i="4"/>
  <c r="L164" i="4"/>
  <c r="L154" i="4"/>
  <c r="L133" i="4"/>
  <c r="L169" i="4"/>
  <c r="L146" i="4"/>
  <c r="L131" i="4"/>
  <c r="L138" i="4"/>
  <c r="L136" i="4"/>
  <c r="L147" i="4"/>
  <c r="L166" i="4"/>
  <c r="L140" i="4"/>
  <c r="L119" i="4"/>
  <c r="L159" i="4"/>
  <c r="L165" i="4"/>
  <c r="L145" i="4"/>
  <c r="L156" i="4"/>
  <c r="L170" i="4"/>
  <c r="L96" i="4"/>
  <c r="L162" i="4" l="1"/>
  <c r="O149" i="4"/>
  <c r="H141" i="4"/>
  <c r="O141" i="4"/>
  <c r="H149" i="4"/>
  <c r="E149" i="4"/>
  <c r="E148" i="4"/>
  <c r="E161" i="4"/>
  <c r="E137" i="4"/>
  <c r="E152" i="4"/>
  <c r="E150" i="4"/>
  <c r="E135" i="4"/>
  <c r="E84" i="4"/>
  <c r="E134" i="4"/>
  <c r="E163" i="4"/>
  <c r="E167" i="4"/>
  <c r="E130" i="4"/>
  <c r="E122" i="4"/>
  <c r="E127" i="4"/>
  <c r="E153" i="4"/>
  <c r="E168" i="4"/>
  <c r="E160" i="4"/>
  <c r="E164" i="4"/>
  <c r="E154" i="4"/>
  <c r="E133" i="4"/>
  <c r="E169" i="4"/>
  <c r="E146" i="4"/>
  <c r="E131" i="4"/>
  <c r="E138" i="4"/>
  <c r="E136" i="4"/>
  <c r="E147" i="4"/>
  <c r="M193" i="4" l="1"/>
  <c r="O193" i="4" s="1"/>
  <c r="H193" i="4"/>
  <c r="E193" i="4"/>
  <c r="M192" i="4"/>
  <c r="O192" i="4" s="1"/>
  <c r="H192" i="4"/>
  <c r="E192" i="4"/>
  <c r="M191" i="4"/>
  <c r="O191" i="4" s="1"/>
  <c r="H191" i="4"/>
  <c r="E191" i="4"/>
  <c r="M190" i="4"/>
  <c r="O190" i="4" s="1"/>
  <c r="H190" i="4"/>
  <c r="E190" i="4"/>
  <c r="M189" i="4"/>
  <c r="O189" i="4" s="1"/>
  <c r="H189" i="4"/>
  <c r="M188" i="4"/>
  <c r="O188" i="4" s="1"/>
  <c r="H188" i="4"/>
  <c r="M187" i="4"/>
  <c r="O187" i="4" s="1"/>
  <c r="H187" i="4"/>
  <c r="M186" i="4"/>
  <c r="O186" i="4" s="1"/>
  <c r="H186" i="4"/>
  <c r="M185" i="4"/>
  <c r="O185" i="4" s="1"/>
  <c r="H185" i="4"/>
  <c r="M184" i="4"/>
  <c r="O184" i="4" s="1"/>
  <c r="H184" i="4"/>
  <c r="M183" i="4"/>
  <c r="O183" i="4" s="1"/>
  <c r="H183" i="4"/>
  <c r="M182" i="4"/>
  <c r="O182" i="4" s="1"/>
  <c r="H182" i="4"/>
  <c r="M181" i="4"/>
  <c r="O181" i="4" s="1"/>
  <c r="H181" i="4"/>
  <c r="M180" i="4"/>
  <c r="O180" i="4" s="1"/>
  <c r="H180" i="4"/>
  <c r="M179" i="4"/>
  <c r="O179" i="4" s="1"/>
  <c r="H179" i="4"/>
  <c r="M178" i="4"/>
  <c r="O178" i="4" s="1"/>
  <c r="H178" i="4"/>
  <c r="M177" i="4"/>
  <c r="O177" i="4" s="1"/>
  <c r="H177" i="4"/>
  <c r="M176" i="4"/>
  <c r="O176" i="4" s="1"/>
  <c r="H176" i="4"/>
  <c r="M175" i="4"/>
  <c r="O175" i="4" s="1"/>
  <c r="H175" i="4"/>
  <c r="M174" i="4"/>
  <c r="O174" i="4" s="1"/>
  <c r="H174" i="4"/>
  <c r="M173" i="4"/>
  <c r="O173" i="4" s="1"/>
  <c r="H173" i="4"/>
  <c r="M172" i="4"/>
  <c r="O172" i="4" s="1"/>
  <c r="H172" i="4"/>
  <c r="M171" i="4"/>
  <c r="O171" i="4" s="1"/>
  <c r="H171" i="4"/>
  <c r="M170" i="4"/>
  <c r="O170" i="4" s="1"/>
  <c r="H170" i="4"/>
  <c r="M156" i="4"/>
  <c r="O156" i="4" s="1"/>
  <c r="H156" i="4"/>
  <c r="M145" i="4"/>
  <c r="O145" i="4" s="1"/>
  <c r="H145" i="4"/>
  <c r="M165" i="4"/>
  <c r="O165" i="4" s="1"/>
  <c r="H165" i="4"/>
  <c r="M159" i="4"/>
  <c r="O159" i="4" s="1"/>
  <c r="H159" i="4"/>
  <c r="M142" i="4"/>
  <c r="O142" i="4" s="1"/>
  <c r="H142" i="4"/>
  <c r="M119" i="4"/>
  <c r="O119" i="4" s="1"/>
  <c r="H119" i="4"/>
  <c r="M140" i="4"/>
  <c r="O140" i="4" s="1"/>
  <c r="H140" i="4"/>
  <c r="M166" i="4"/>
  <c r="O166" i="4" s="1"/>
  <c r="H166" i="4"/>
  <c r="E166" i="4"/>
  <c r="M147" i="4"/>
  <c r="O147" i="4" s="1"/>
  <c r="H147" i="4"/>
  <c r="M136" i="4"/>
  <c r="O136" i="4" s="1"/>
  <c r="H136" i="4"/>
  <c r="M138" i="4"/>
  <c r="O138" i="4" s="1"/>
  <c r="H138" i="4"/>
  <c r="M131" i="4"/>
  <c r="O131" i="4" s="1"/>
  <c r="H131" i="4"/>
  <c r="M146" i="4"/>
  <c r="O146" i="4" s="1"/>
  <c r="H146" i="4"/>
  <c r="M169" i="4"/>
  <c r="O169" i="4" s="1"/>
  <c r="H169" i="4"/>
  <c r="M133" i="4"/>
  <c r="O133" i="4" s="1"/>
  <c r="H133" i="4"/>
  <c r="M154" i="4"/>
  <c r="O154" i="4" s="1"/>
  <c r="H154" i="4"/>
  <c r="M164" i="4"/>
  <c r="O164" i="4" s="1"/>
  <c r="H164" i="4"/>
  <c r="M160" i="4"/>
  <c r="O160" i="4" s="1"/>
  <c r="H160" i="4"/>
  <c r="M168" i="4"/>
  <c r="O168" i="4" s="1"/>
  <c r="H168" i="4"/>
  <c r="M153" i="4"/>
  <c r="O153" i="4" s="1"/>
  <c r="H153" i="4"/>
  <c r="M127" i="4"/>
  <c r="O127" i="4" s="1"/>
  <c r="M122" i="4"/>
  <c r="O122" i="4" s="1"/>
  <c r="H122" i="4"/>
  <c r="M130" i="4"/>
  <c r="O130" i="4" s="1"/>
  <c r="H130" i="4"/>
  <c r="M167" i="4"/>
  <c r="O167" i="4" s="1"/>
  <c r="H167" i="4"/>
  <c r="M163" i="4"/>
  <c r="O163" i="4" s="1"/>
  <c r="H163" i="4"/>
  <c r="M155" i="4"/>
  <c r="O155" i="4" s="1"/>
  <c r="H155" i="4"/>
  <c r="M139" i="4"/>
  <c r="O139" i="4" s="1"/>
  <c r="H139" i="4"/>
  <c r="M162" i="4"/>
  <c r="O162" i="4" s="1"/>
  <c r="H162" i="4"/>
  <c r="H134" i="4"/>
  <c r="M84" i="4"/>
  <c r="O84" i="4" s="1"/>
  <c r="H84" i="4"/>
  <c r="M135" i="4"/>
  <c r="O135" i="4" s="1"/>
  <c r="H135" i="4"/>
  <c r="M150" i="4"/>
  <c r="O150" i="4" s="1"/>
  <c r="H150" i="4"/>
  <c r="M152" i="4"/>
  <c r="O152" i="4" s="1"/>
  <c r="H152" i="4"/>
  <c r="M137" i="4"/>
  <c r="O137" i="4" s="1"/>
  <c r="H137" i="4"/>
  <c r="M161" i="4"/>
  <c r="O161" i="4" s="1"/>
  <c r="H161" i="4"/>
  <c r="M148" i="4"/>
  <c r="O148" i="4" s="1"/>
  <c r="H148" i="4"/>
  <c r="M96" i="4"/>
  <c r="O96" i="4" s="1"/>
  <c r="H96" i="4"/>
  <c r="E96" i="4"/>
</calcChain>
</file>

<file path=xl/sharedStrings.xml><?xml version="1.0" encoding="utf-8"?>
<sst xmlns="http://schemas.openxmlformats.org/spreadsheetml/2006/main" count="243" uniqueCount="177">
  <si>
    <t>Titan Tournaments Points System: Participating = 10pts/ Win = 10pts/ Tie = 5pts/ 3rd place = 20pts/ 2nd place = 40pts/ 1st place = 60pts</t>
  </si>
  <si>
    <t>Wins</t>
  </si>
  <si>
    <t>Losses</t>
  </si>
  <si>
    <t>Ties</t>
  </si>
  <si>
    <t>Win Pct.</t>
  </si>
  <si>
    <t>R.S.</t>
  </si>
  <si>
    <t>R.A.</t>
  </si>
  <si>
    <t>R.D.</t>
  </si>
  <si>
    <t>1st</t>
  </si>
  <si>
    <t>2nd</t>
  </si>
  <si>
    <t>3rd</t>
  </si>
  <si>
    <t>Win Pts</t>
  </si>
  <si>
    <t>Tie Pts</t>
  </si>
  <si>
    <t>Partic.</t>
  </si>
  <si>
    <t>Total Points</t>
  </si>
  <si>
    <t>8U Fastpitch</t>
  </si>
  <si>
    <t>10U Fastpitch</t>
  </si>
  <si>
    <t>12U Fastpitch</t>
  </si>
  <si>
    <t>14U Fastpitch</t>
  </si>
  <si>
    <t>16/18U Fastpitch</t>
  </si>
  <si>
    <t>Bandits</t>
  </si>
  <si>
    <t>Ridge Runners</t>
  </si>
  <si>
    <t>Sandy Springs Thrashers</t>
  </si>
  <si>
    <t>ATL Patriots Red</t>
  </si>
  <si>
    <t>ATL Patriots Vance</t>
  </si>
  <si>
    <t>Express Sawyer</t>
  </si>
  <si>
    <t>GA Vengeance - Evans</t>
  </si>
  <si>
    <t>Outlawz</t>
  </si>
  <si>
    <t>Sandy Springs Storm</t>
  </si>
  <si>
    <t>Team GA 2012</t>
  </si>
  <si>
    <t>West GA Chaos</t>
  </si>
  <si>
    <t>ATL Patriots Rawls</t>
  </si>
  <si>
    <t>Brooks Pressure</t>
  </si>
  <si>
    <t>GA Vengeance Sartain</t>
  </si>
  <si>
    <t>TC Elite White</t>
  </si>
  <si>
    <t>BE Rosenberger</t>
  </si>
  <si>
    <t>Carolina Ace</t>
  </si>
  <si>
    <t>Dawson Diamonds</t>
  </si>
  <si>
    <t>DTS Diamonds</t>
  </si>
  <si>
    <t>EC Blitz</t>
  </si>
  <si>
    <t>EC Edge TSE</t>
  </si>
  <si>
    <t>Express FP Cantrell</t>
  </si>
  <si>
    <t>GA Furies</t>
  </si>
  <si>
    <t>Home Plate Elite</t>
  </si>
  <si>
    <t>Lady Panthers 2K14</t>
  </si>
  <si>
    <t>Magic</t>
  </si>
  <si>
    <t>Relentless Force</t>
  </si>
  <si>
    <t>Suwanee Sirens</t>
  </si>
  <si>
    <t>AP Cantrell 2013</t>
  </si>
  <si>
    <t>Raptors</t>
  </si>
  <si>
    <t>Ambush - Ingram</t>
  </si>
  <si>
    <t>GA Premier- Buffington</t>
  </si>
  <si>
    <t>Firecrackers - Newton</t>
  </si>
  <si>
    <t>Hit Squad 2K11</t>
  </si>
  <si>
    <t>Sharon Springs Sirens</t>
  </si>
  <si>
    <t>South Star</t>
  </si>
  <si>
    <t>Lady South</t>
  </si>
  <si>
    <t>Cherokee Crush</t>
  </si>
  <si>
    <t>Rhyne Park 2013</t>
  </si>
  <si>
    <t>25/8</t>
  </si>
  <si>
    <t>Buford FP 10u</t>
  </si>
  <si>
    <t>Sharon Springs Storm</t>
  </si>
  <si>
    <t>ATL Crush</t>
  </si>
  <si>
    <t>Rhyne Park 2011</t>
  </si>
  <si>
    <t>Buford FP Brown</t>
  </si>
  <si>
    <t>EC Edge Athey</t>
  </si>
  <si>
    <t>ATL Perimeter Legacy</t>
  </si>
  <si>
    <t>EC Edge '12</t>
  </si>
  <si>
    <t>GA Stars Traylor</t>
  </si>
  <si>
    <t>Shock</t>
  </si>
  <si>
    <t>SS Blue Bombers</t>
  </si>
  <si>
    <t>NEGA Inferno</t>
  </si>
  <si>
    <t>Chestatee Chargers</t>
  </si>
  <si>
    <t>Deep South</t>
  </si>
  <si>
    <t>Sharon Springs</t>
  </si>
  <si>
    <t>N GA Girls</t>
  </si>
  <si>
    <t>N GA Storm</t>
  </si>
  <si>
    <t>Inferno</t>
  </si>
  <si>
    <t>Home Plate Prime</t>
  </si>
  <si>
    <t>Fireproof</t>
  </si>
  <si>
    <t>Mountain Elite</t>
  </si>
  <si>
    <t>Midway Thunder</t>
  </si>
  <si>
    <t>Apex</t>
  </si>
  <si>
    <t>9:13 Athletics 2015</t>
  </si>
  <si>
    <t>9:13 Athletics Perrien</t>
  </si>
  <si>
    <t>CG Legacy 2015</t>
  </si>
  <si>
    <t>EC Bullets M/B</t>
  </si>
  <si>
    <t>FC Voodoo Divas</t>
  </si>
  <si>
    <t>Five Star Zorn</t>
  </si>
  <si>
    <t>Lady Beastmode</t>
  </si>
  <si>
    <t>Lady Game Changers</t>
  </si>
  <si>
    <t>Rush FP</t>
  </si>
  <si>
    <t>Sugar Canes</t>
  </si>
  <si>
    <t>Team Bullpen 2015</t>
  </si>
  <si>
    <t>Tribe</t>
  </si>
  <si>
    <t>Oconee Aces</t>
  </si>
  <si>
    <t>Ambush - Cronic</t>
  </si>
  <si>
    <t>BE Elite Craig</t>
  </si>
  <si>
    <t>9:13 Athletics 2013</t>
  </si>
  <si>
    <t>Walton Scrappers 2011</t>
  </si>
  <si>
    <t>West GA Knockouts</t>
  </si>
  <si>
    <t>GA Rebels Stymus</t>
  </si>
  <si>
    <t>Dirt Dawgs</t>
  </si>
  <si>
    <t>ATL Premier 2012</t>
  </si>
  <si>
    <t>GA Raiders</t>
  </si>
  <si>
    <t>Express Keeler</t>
  </si>
  <si>
    <t>ATL Patriots Blue</t>
  </si>
  <si>
    <t>ATL Flames Halverson</t>
  </si>
  <si>
    <t>DSO Norris</t>
  </si>
  <si>
    <t>GA Rebels Banes</t>
  </si>
  <si>
    <t>Pink Sox</t>
  </si>
  <si>
    <t>BE Fritsch</t>
  </si>
  <si>
    <t>Lady Outlaws</t>
  </si>
  <si>
    <t>EC Bullets McClellan</t>
  </si>
  <si>
    <t>DSO Freeman</t>
  </si>
  <si>
    <t>Team Bullpen 2014</t>
  </si>
  <si>
    <t>GA Classics Rookie</t>
  </si>
  <si>
    <t>Yard Goats</t>
  </si>
  <si>
    <t>Oconee Smoke</t>
  </si>
  <si>
    <t>ATL Flames Mana</t>
  </si>
  <si>
    <t>Flush Softball</t>
  </si>
  <si>
    <t>Service 1st Softball</t>
  </si>
  <si>
    <t>Gwinnett Bomb Squad</t>
  </si>
  <si>
    <t>2011 Lady Nationals</t>
  </si>
  <si>
    <t>Havoc</t>
  </si>
  <si>
    <t>Brawlers</t>
  </si>
  <si>
    <t>GA Vengeance</t>
  </si>
  <si>
    <t>GA Rebels</t>
  </si>
  <si>
    <t>Alpharetta Fire Spalla</t>
  </si>
  <si>
    <t>Warrior FP</t>
  </si>
  <si>
    <t>N Georgia Girls</t>
  </si>
  <si>
    <t>N Georgia Sparks</t>
  </si>
  <si>
    <t>Buford FP Claxton</t>
  </si>
  <si>
    <t>Norcross Diamond Devils</t>
  </si>
  <si>
    <t>Alpharetta Fire Bailey</t>
  </si>
  <si>
    <t>ATL Premier Legacy 2K15</t>
  </si>
  <si>
    <t>DC Softball</t>
  </si>
  <si>
    <t>SOHO Storm 2K15</t>
  </si>
  <si>
    <t>GA Classics Select</t>
  </si>
  <si>
    <t>GA Dirt Divas</t>
  </si>
  <si>
    <t>Ola Aces</t>
  </si>
  <si>
    <t>Bullpen FP 2016</t>
  </si>
  <si>
    <t>Westminster Tompkins</t>
  </si>
  <si>
    <t>GA Threat</t>
  </si>
  <si>
    <t>EC Bullets P/W</t>
  </si>
  <si>
    <t>Dirty South Gina</t>
  </si>
  <si>
    <t>Forsyth Flamingos</t>
  </si>
  <si>
    <t>LC Smash</t>
  </si>
  <si>
    <t>GA Hotshots</t>
  </si>
  <si>
    <t>Fireproof OG</t>
  </si>
  <si>
    <t>Express FP 2013</t>
  </si>
  <si>
    <t>FCA Lights</t>
  </si>
  <si>
    <t>N GA Prime</t>
  </si>
  <si>
    <t>Peach State Power</t>
  </si>
  <si>
    <t>NEGA Elite</t>
  </si>
  <si>
    <t>NEGA Misfitz</t>
  </si>
  <si>
    <t>Ambush Waugh</t>
  </si>
  <si>
    <t>CP Lady Bulldogs</t>
  </si>
  <si>
    <t>BE Maldanoado</t>
  </si>
  <si>
    <t>South Cobb Valkaries</t>
  </si>
  <si>
    <t>CP Bulldogs</t>
  </si>
  <si>
    <t>West GA Shockwaves</t>
  </si>
  <si>
    <t>Dirty South Bulkoski</t>
  </si>
  <si>
    <t>PC Power</t>
  </si>
  <si>
    <t>W GA Knockouts</t>
  </si>
  <si>
    <t>Bulletproof</t>
  </si>
  <si>
    <t>Coal Mtn Crush</t>
  </si>
  <si>
    <t>Team Bullpen 2012</t>
  </si>
  <si>
    <t>ATL Premier Jones</t>
  </si>
  <si>
    <t>ATL Premier Vance</t>
  </si>
  <si>
    <t>GA Impact Johnson</t>
  </si>
  <si>
    <t>Serenity</t>
  </si>
  <si>
    <t>Midway 2012</t>
  </si>
  <si>
    <t>Peaches</t>
  </si>
  <si>
    <t>Canes SE</t>
  </si>
  <si>
    <t>Blue Sox</t>
  </si>
  <si>
    <t>MoCo Titans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</si>
</sst>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0" fontId="0" fillId="0" borderId="0" xfId="0" applyNumberFormat="1"/>
    <xf numFmtId="0" fontId="1" fillId="0" borderId="0" xfId="0" applyFont="1"/>
    <xf numFmtId="0" fontId="0" fillId="3" borderId="0" xfId="0" applyFill="1"/>
    <xf numFmtId="10" fontId="0" fillId="3" borderId="0" xfId="0" applyNumberForma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74"/>
  <sheetViews>
    <sheetView topLeftCell="A3" zoomScale="110" zoomScaleNormal="110" workbookViewId="0">
      <selection activeCell="H10" sqref="H10"/>
    </sheetView>
  </sheetViews>
  <sheetFormatPr defaultRowHeight="14.5" x14ac:dyDescent="0.35"/>
  <cols>
    <col min="1" max="1" width="26.81640625" style="3" customWidth="1"/>
  </cols>
  <sheetData>
    <row r="1" spans="1:27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 t="s">
        <v>15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35">
      <c r="A3" s="3" t="s">
        <v>83</v>
      </c>
      <c r="B3" s="3">
        <f>1+1+1</f>
        <v>3</v>
      </c>
      <c r="C3" s="3">
        <f>1+1</f>
        <v>2</v>
      </c>
      <c r="D3" s="3"/>
      <c r="E3" s="2">
        <f t="shared" ref="E3:E74" si="0">(B3)/(B3+C3+D3)</f>
        <v>0.6</v>
      </c>
      <c r="F3" s="3">
        <f>13+9+5+16+13</f>
        <v>56</v>
      </c>
      <c r="G3" s="3">
        <f>3+10+13+1+4</f>
        <v>31</v>
      </c>
      <c r="H3">
        <f t="shared" ref="H3:H8" si="1">F3-G3</f>
        <v>25</v>
      </c>
      <c r="I3">
        <f>60*1</f>
        <v>60</v>
      </c>
      <c r="L3">
        <f t="shared" ref="L3:L64" si="2">B3*10</f>
        <v>30</v>
      </c>
      <c r="M3">
        <f t="shared" ref="M3:M74" si="3">D3*5</f>
        <v>0</v>
      </c>
      <c r="N3">
        <f>10*1</f>
        <v>10</v>
      </c>
      <c r="O3">
        <f t="shared" ref="O3" si="4">SUM(I3:N3)</f>
        <v>100</v>
      </c>
    </row>
    <row r="4" spans="1:27" x14ac:dyDescent="0.35">
      <c r="A4" s="3" t="s">
        <v>84</v>
      </c>
      <c r="B4" s="3">
        <f>1</f>
        <v>1</v>
      </c>
      <c r="C4" s="3">
        <f>1+1+1</f>
        <v>3</v>
      </c>
      <c r="D4" s="3"/>
      <c r="E4" s="2">
        <f t="shared" si="0"/>
        <v>0.25</v>
      </c>
      <c r="F4" s="3">
        <f>5+10+5+6</f>
        <v>26</v>
      </c>
      <c r="G4" s="3">
        <f>9+9+12+8</f>
        <v>38</v>
      </c>
      <c r="H4">
        <f t="shared" si="1"/>
        <v>-12</v>
      </c>
      <c r="K4">
        <f>20*1</f>
        <v>20</v>
      </c>
      <c r="L4">
        <f t="shared" si="2"/>
        <v>10</v>
      </c>
      <c r="M4">
        <f t="shared" si="3"/>
        <v>0</v>
      </c>
      <c r="N4">
        <f>10*1</f>
        <v>10</v>
      </c>
      <c r="O4">
        <f t="shared" ref="O4:O6" si="5">SUM(I4:N4)</f>
        <v>40</v>
      </c>
    </row>
    <row r="5" spans="1:27" x14ac:dyDescent="0.35">
      <c r="A5" s="3" t="s">
        <v>135</v>
      </c>
      <c r="B5" s="3">
        <f>1+1+1+1+1+1</f>
        <v>6</v>
      </c>
      <c r="C5" s="3">
        <f>1+1+1+1</f>
        <v>4</v>
      </c>
      <c r="D5" s="3"/>
      <c r="E5" s="2">
        <f t="shared" ref="E5" si="6">(B5)/(B5+C5+D5)</f>
        <v>0.6</v>
      </c>
      <c r="F5" s="3">
        <f>5+10+8+14+10+8+17+17+15+15</f>
        <v>119</v>
      </c>
      <c r="G5" s="3">
        <f>14+9+15+17+2+12+4+5+8+8</f>
        <v>94</v>
      </c>
      <c r="H5">
        <f t="shared" si="1"/>
        <v>25</v>
      </c>
      <c r="I5">
        <f>60*1</f>
        <v>60</v>
      </c>
      <c r="K5">
        <f>20*1</f>
        <v>20</v>
      </c>
      <c r="L5">
        <f t="shared" ref="L5" si="7">B5*10</f>
        <v>60</v>
      </c>
      <c r="M5">
        <f t="shared" ref="M5" si="8">D5*5</f>
        <v>0</v>
      </c>
      <c r="N5">
        <f>10*2</f>
        <v>20</v>
      </c>
      <c r="O5">
        <f t="shared" si="5"/>
        <v>160</v>
      </c>
    </row>
    <row r="6" spans="1:27" x14ac:dyDescent="0.35">
      <c r="A6" s="3" t="s">
        <v>111</v>
      </c>
      <c r="B6" s="3">
        <f>1+1+1+1+1+1+1+1+1</f>
        <v>9</v>
      </c>
      <c r="C6" s="3">
        <f>1</f>
        <v>1</v>
      </c>
      <c r="D6" s="3"/>
      <c r="E6" s="2">
        <f t="shared" si="0"/>
        <v>0.9</v>
      </c>
      <c r="F6" s="3">
        <f>13+20+17+16+13+24+18+20+13+16</f>
        <v>170</v>
      </c>
      <c r="G6" s="3">
        <f>0+4+0+1+4+11+1+1+5+15</f>
        <v>42</v>
      </c>
      <c r="H6">
        <f t="shared" si="1"/>
        <v>128</v>
      </c>
      <c r="J6">
        <f>40*1</f>
        <v>40</v>
      </c>
      <c r="L6">
        <f t="shared" si="2"/>
        <v>90</v>
      </c>
      <c r="M6">
        <f t="shared" si="3"/>
        <v>0</v>
      </c>
      <c r="N6">
        <f t="shared" ref="N6:N22" si="9">10*1</f>
        <v>10</v>
      </c>
      <c r="O6">
        <f t="shared" si="5"/>
        <v>140</v>
      </c>
    </row>
    <row r="7" spans="1:27" x14ac:dyDescent="0.35">
      <c r="A7" s="3" t="s">
        <v>141</v>
      </c>
      <c r="B7" s="3">
        <f>1</f>
        <v>1</v>
      </c>
      <c r="C7" s="3">
        <f>1+1+1</f>
        <v>3</v>
      </c>
      <c r="D7" s="3"/>
      <c r="E7" s="2">
        <f t="shared" si="0"/>
        <v>0.25</v>
      </c>
      <c r="F7" s="3">
        <f>2+5+13+2</f>
        <v>22</v>
      </c>
      <c r="G7" s="3">
        <f>19+12+12+14</f>
        <v>57</v>
      </c>
      <c r="H7">
        <f t="shared" si="1"/>
        <v>-35</v>
      </c>
      <c r="L7">
        <f t="shared" si="2"/>
        <v>10</v>
      </c>
      <c r="M7">
        <f t="shared" si="3"/>
        <v>0</v>
      </c>
      <c r="N7">
        <f>10*1</f>
        <v>10</v>
      </c>
      <c r="O7">
        <f t="shared" ref="O7" si="10">SUM(I7:N7)</f>
        <v>20</v>
      </c>
    </row>
    <row r="8" spans="1:27" x14ac:dyDescent="0.35">
      <c r="A8" s="3" t="s">
        <v>85</v>
      </c>
      <c r="B8" s="3">
        <f>1+1+1+1+1+1+1+1+1+1+1+1+1+1+1+1</f>
        <v>16</v>
      </c>
      <c r="C8" s="3">
        <f>1+1+1</f>
        <v>3</v>
      </c>
      <c r="D8" s="3"/>
      <c r="E8" s="2">
        <f t="shared" si="0"/>
        <v>0.84210526315789469</v>
      </c>
      <c r="F8" s="3">
        <f>10+11+6+7+7+0+16+15+14+13+4+16+10+15+8+14+11+16+7</f>
        <v>200</v>
      </c>
      <c r="G8" s="3">
        <f>0+3+4+6+1+13+4+4+2+3+13+13+7+8+13+3+0+0+4</f>
        <v>101</v>
      </c>
      <c r="H8">
        <f t="shared" si="1"/>
        <v>99</v>
      </c>
      <c r="I8">
        <f>60*3</f>
        <v>180</v>
      </c>
      <c r="J8">
        <f>40*1</f>
        <v>40</v>
      </c>
      <c r="K8">
        <f>20*1</f>
        <v>20</v>
      </c>
      <c r="L8">
        <f t="shared" si="2"/>
        <v>160</v>
      </c>
      <c r="M8">
        <f t="shared" si="3"/>
        <v>0</v>
      </c>
      <c r="N8">
        <f>10*5</f>
        <v>50</v>
      </c>
      <c r="O8">
        <f t="shared" ref="O8" si="11">SUM(I8:N8)</f>
        <v>450</v>
      </c>
    </row>
    <row r="9" spans="1:27" x14ac:dyDescent="0.35">
      <c r="A9" s="3" t="s">
        <v>136</v>
      </c>
      <c r="B9" s="3">
        <f>1+1+1</f>
        <v>3</v>
      </c>
      <c r="C9" s="3">
        <f>1+1</f>
        <v>2</v>
      </c>
      <c r="D9" s="3"/>
      <c r="E9" s="2">
        <f t="shared" si="0"/>
        <v>0.6</v>
      </c>
      <c r="F9" s="3">
        <f>11+16+19+13+15</f>
        <v>74</v>
      </c>
      <c r="G9" s="3">
        <f>24+4+1+8+16</f>
        <v>53</v>
      </c>
      <c r="H9">
        <f t="shared" ref="H9" si="12">F9-G9</f>
        <v>21</v>
      </c>
      <c r="J9">
        <f>40*1</f>
        <v>40</v>
      </c>
      <c r="L9">
        <f t="shared" si="2"/>
        <v>30</v>
      </c>
      <c r="M9">
        <f t="shared" si="3"/>
        <v>0</v>
      </c>
      <c r="N9">
        <f t="shared" si="9"/>
        <v>10</v>
      </c>
      <c r="O9">
        <f t="shared" ref="O9" si="13">SUM(I9:N9)</f>
        <v>80</v>
      </c>
    </row>
    <row r="10" spans="1:27" x14ac:dyDescent="0.35">
      <c r="A10" s="3" t="s">
        <v>86</v>
      </c>
      <c r="B10" s="3">
        <f>1+1+1+1+1+1+1+1+1+1+1</f>
        <v>11</v>
      </c>
      <c r="C10" s="3">
        <f>1+1+1</f>
        <v>3</v>
      </c>
      <c r="D10" s="3"/>
      <c r="E10" s="2">
        <f t="shared" si="0"/>
        <v>0.7857142857142857</v>
      </c>
      <c r="F10" s="3">
        <f>11+7+13+6+21+12+16+16+11+8+10+16+14+18</f>
        <v>179</v>
      </c>
      <c r="G10" s="3">
        <f>10+6+5+7+2+8+0+4+2+15+12+1+4+6</f>
        <v>82</v>
      </c>
      <c r="H10">
        <f>F10-G10</f>
        <v>97</v>
      </c>
      <c r="I10">
        <f>60*1</f>
        <v>60</v>
      </c>
      <c r="J10">
        <f>40*1</f>
        <v>40</v>
      </c>
      <c r="L10">
        <f t="shared" si="2"/>
        <v>110</v>
      </c>
      <c r="M10">
        <f t="shared" si="3"/>
        <v>0</v>
      </c>
      <c r="N10">
        <f>10*3</f>
        <v>30</v>
      </c>
      <c r="O10">
        <f t="shared" ref="O10" si="14">SUM(I10:N10)</f>
        <v>240</v>
      </c>
    </row>
    <row r="11" spans="1:27" x14ac:dyDescent="0.35">
      <c r="A11" s="3" t="s">
        <v>87</v>
      </c>
      <c r="B11" s="3">
        <f>1+1+1+1+1+1+1</f>
        <v>7</v>
      </c>
      <c r="C11" s="3">
        <f>1+1+1+1+1+1+1</f>
        <v>7</v>
      </c>
      <c r="D11" s="3"/>
      <c r="E11" s="2">
        <f t="shared" si="0"/>
        <v>0.5</v>
      </c>
      <c r="F11" s="3">
        <f>0+6+10+9+16+16+4+12+2+12+10+16+0+4</f>
        <v>117</v>
      </c>
      <c r="G11" s="3">
        <f>10+7+1+12+4+7+17+1+11+10+2+0+11+7</f>
        <v>100</v>
      </c>
      <c r="H11">
        <f t="shared" ref="H11:H61" si="15">F11-G11</f>
        <v>17</v>
      </c>
      <c r="J11">
        <f>40*1</f>
        <v>40</v>
      </c>
      <c r="L11">
        <f t="shared" si="2"/>
        <v>70</v>
      </c>
      <c r="M11">
        <f t="shared" si="3"/>
        <v>0</v>
      </c>
      <c r="N11">
        <f>10*3</f>
        <v>30</v>
      </c>
      <c r="O11">
        <f t="shared" ref="O11" si="16">SUM(I11:N11)</f>
        <v>140</v>
      </c>
    </row>
    <row r="12" spans="1:27" x14ac:dyDescent="0.35">
      <c r="A12" s="3" t="s">
        <v>88</v>
      </c>
      <c r="B12" s="3">
        <f>1+1+1+1+1+1</f>
        <v>6</v>
      </c>
      <c r="C12" s="3">
        <f>1+1+1</f>
        <v>3</v>
      </c>
      <c r="D12" s="3"/>
      <c r="E12" s="2">
        <f t="shared" si="0"/>
        <v>0.66666666666666663</v>
      </c>
      <c r="F12" s="3">
        <f>16+11+13+12+1+14+7+10+5</f>
        <v>89</v>
      </c>
      <c r="G12" s="3">
        <f>0+10+0+11+7+5+10+4+13</f>
        <v>60</v>
      </c>
      <c r="H12">
        <f t="shared" si="15"/>
        <v>29</v>
      </c>
      <c r="J12">
        <f>40*1</f>
        <v>40</v>
      </c>
      <c r="L12">
        <f t="shared" si="2"/>
        <v>60</v>
      </c>
      <c r="M12">
        <f t="shared" si="3"/>
        <v>0</v>
      </c>
      <c r="N12">
        <f>10*2</f>
        <v>20</v>
      </c>
      <c r="O12">
        <f t="shared" ref="O12" si="17">SUM(I12:N12)</f>
        <v>120</v>
      </c>
    </row>
    <row r="13" spans="1:27" x14ac:dyDescent="0.35">
      <c r="A13" s="3" t="s">
        <v>89</v>
      </c>
      <c r="B13" s="3">
        <f>1+1+1+1+1</f>
        <v>5</v>
      </c>
      <c r="C13" s="3">
        <f>1+1+1+1</f>
        <v>4</v>
      </c>
      <c r="D13" s="3"/>
      <c r="E13" s="2">
        <f t="shared" si="0"/>
        <v>0.55555555555555558</v>
      </c>
      <c r="F13" s="3">
        <f>9+7+1+1+2+9+9+14+8</f>
        <v>60</v>
      </c>
      <c r="G13" s="3">
        <f>5+6+10+16+10+3+2+2+15</f>
        <v>69</v>
      </c>
      <c r="H13">
        <f t="shared" si="15"/>
        <v>-9</v>
      </c>
      <c r="K13">
        <f>20*2</f>
        <v>40</v>
      </c>
      <c r="L13">
        <f t="shared" si="2"/>
        <v>50</v>
      </c>
      <c r="M13">
        <f t="shared" si="3"/>
        <v>0</v>
      </c>
      <c r="N13">
        <f>10*2</f>
        <v>20</v>
      </c>
      <c r="O13">
        <f t="shared" ref="O13" si="18">SUM(I13:N13)</f>
        <v>110</v>
      </c>
    </row>
    <row r="14" spans="1:27" x14ac:dyDescent="0.35">
      <c r="A14" s="3" t="s">
        <v>90</v>
      </c>
      <c r="B14" s="3">
        <f>1+1</f>
        <v>2</v>
      </c>
      <c r="C14" s="3">
        <f>1+1+1</f>
        <v>3</v>
      </c>
      <c r="D14" s="3"/>
      <c r="E14" s="2">
        <f t="shared" si="0"/>
        <v>0.4</v>
      </c>
      <c r="F14" s="3">
        <f>3+9+14+12+4</f>
        <v>42</v>
      </c>
      <c r="G14" s="3">
        <f>13+10+2+9+13</f>
        <v>47</v>
      </c>
      <c r="H14">
        <f t="shared" si="15"/>
        <v>-5</v>
      </c>
      <c r="J14">
        <f>40*1</f>
        <v>40</v>
      </c>
      <c r="L14">
        <f t="shared" si="2"/>
        <v>20</v>
      </c>
      <c r="M14">
        <f t="shared" si="3"/>
        <v>0</v>
      </c>
      <c r="N14">
        <f t="shared" si="9"/>
        <v>10</v>
      </c>
      <c r="O14">
        <f t="shared" ref="O14:O17" si="19">SUM(I14:N14)</f>
        <v>70</v>
      </c>
    </row>
    <row r="15" spans="1:27" x14ac:dyDescent="0.35">
      <c r="A15" s="3" t="s">
        <v>112</v>
      </c>
      <c r="B15" s="3">
        <f>1+1+1</f>
        <v>3</v>
      </c>
      <c r="C15" s="3">
        <f>1+1+1+1+1+1</f>
        <v>6</v>
      </c>
      <c r="D15" s="3"/>
      <c r="E15" s="2">
        <f t="shared" ref="E15:E16" si="20">(B15)/(B15+C15+D15)</f>
        <v>0.33333333333333331</v>
      </c>
      <c r="F15" s="3">
        <f>15+4+12+17+1+7+12+0+5</f>
        <v>73</v>
      </c>
      <c r="G15" s="3">
        <f>3+15+13+16+16+16+5+16+17</f>
        <v>117</v>
      </c>
      <c r="H15">
        <f>F15-G15</f>
        <v>-44</v>
      </c>
      <c r="L15">
        <f t="shared" ref="L15:L16" si="21">B15*10</f>
        <v>30</v>
      </c>
      <c r="M15">
        <f t="shared" ref="M15:M16" si="22">D15*5</f>
        <v>0</v>
      </c>
      <c r="N15">
        <f>10*2</f>
        <v>20</v>
      </c>
      <c r="O15">
        <f t="shared" si="19"/>
        <v>50</v>
      </c>
    </row>
    <row r="16" spans="1:27" x14ac:dyDescent="0.35">
      <c r="A16" s="3" t="s">
        <v>140</v>
      </c>
      <c r="B16" s="3"/>
      <c r="C16" s="3">
        <f>1+1+1+1</f>
        <v>4</v>
      </c>
      <c r="D16" s="3"/>
      <c r="E16" s="2">
        <f t="shared" si="20"/>
        <v>0</v>
      </c>
      <c r="F16" s="3">
        <f>4+3+12+4</f>
        <v>23</v>
      </c>
      <c r="G16" s="3">
        <f>16+9+13+16</f>
        <v>54</v>
      </c>
      <c r="H16">
        <f t="shared" ref="H16" si="23">F16-G16</f>
        <v>-31</v>
      </c>
      <c r="L16">
        <f t="shared" si="21"/>
        <v>0</v>
      </c>
      <c r="M16">
        <f t="shared" si="22"/>
        <v>0</v>
      </c>
      <c r="N16">
        <f>10*1</f>
        <v>10</v>
      </c>
      <c r="O16">
        <f t="shared" ref="O16" si="24">SUM(I16:N16)</f>
        <v>10</v>
      </c>
    </row>
    <row r="17" spans="1:15" x14ac:dyDescent="0.35">
      <c r="A17" s="3" t="s">
        <v>110</v>
      </c>
      <c r="B17" s="3">
        <f>1</f>
        <v>1</v>
      </c>
      <c r="C17" s="3">
        <f>1+1+1+1+1+1+1</f>
        <v>7</v>
      </c>
      <c r="D17" s="3"/>
      <c r="E17" s="2">
        <f t="shared" ref="E17" si="25">(B17)/(B17+C17+D17)</f>
        <v>0.125</v>
      </c>
      <c r="F17" s="3">
        <f>4+4+13+3+1+0+0+8</f>
        <v>33</v>
      </c>
      <c r="G17" s="3">
        <f>16+20+12+13+16+16+16+12</f>
        <v>121</v>
      </c>
      <c r="H17">
        <f t="shared" ref="H17" si="26">F17-G17</f>
        <v>-88</v>
      </c>
      <c r="K17">
        <f>20*2</f>
        <v>40</v>
      </c>
      <c r="L17">
        <f t="shared" ref="L17" si="27">B17*10</f>
        <v>10</v>
      </c>
      <c r="M17">
        <f t="shared" ref="M17" si="28">D17*5</f>
        <v>0</v>
      </c>
      <c r="N17">
        <f>10*2</f>
        <v>20</v>
      </c>
      <c r="O17">
        <f t="shared" si="19"/>
        <v>70</v>
      </c>
    </row>
    <row r="18" spans="1:15" x14ac:dyDescent="0.35">
      <c r="A18" s="3" t="s">
        <v>91</v>
      </c>
      <c r="B18" s="3">
        <f>1</f>
        <v>1</v>
      </c>
      <c r="C18" s="3">
        <f>1+1+1+1+1+1+1+1+1+1+1</f>
        <v>11</v>
      </c>
      <c r="D18" s="3"/>
      <c r="E18" s="2">
        <f t="shared" si="0"/>
        <v>8.3333333333333329E-2</v>
      </c>
      <c r="F18" s="3">
        <f>0+6+2+1+3+0+2+16+19+2+2+1</f>
        <v>54</v>
      </c>
      <c r="G18" s="3">
        <f>16+7+14+13+15+17+14+17+2+21+9+12</f>
        <v>157</v>
      </c>
      <c r="H18">
        <f t="shared" si="15"/>
        <v>-103</v>
      </c>
      <c r="L18">
        <f t="shared" si="2"/>
        <v>10</v>
      </c>
      <c r="M18">
        <f t="shared" si="3"/>
        <v>0</v>
      </c>
      <c r="N18">
        <f>10*3</f>
        <v>30</v>
      </c>
      <c r="O18">
        <f t="shared" ref="O18" si="29">SUM(I18:N18)</f>
        <v>40</v>
      </c>
    </row>
    <row r="19" spans="1:15" x14ac:dyDescent="0.35">
      <c r="A19" s="3" t="s">
        <v>137</v>
      </c>
      <c r="B19" s="3">
        <f>1</f>
        <v>1</v>
      </c>
      <c r="C19" s="3">
        <f>1+1+1+1</f>
        <v>4</v>
      </c>
      <c r="D19" s="3"/>
      <c r="E19" s="2">
        <f t="shared" ref="E19" si="30">(B19)/(B19+C19+D19)</f>
        <v>0.2</v>
      </c>
      <c r="F19" s="3">
        <f>10+1+1+17+6</f>
        <v>35</v>
      </c>
      <c r="G19" s="3">
        <f>16+18+19+14+16</f>
        <v>83</v>
      </c>
      <c r="H19">
        <f t="shared" si="15"/>
        <v>-48</v>
      </c>
      <c r="J19">
        <f>40*1</f>
        <v>40</v>
      </c>
      <c r="L19">
        <f t="shared" ref="L19" si="31">B19*10</f>
        <v>10</v>
      </c>
      <c r="M19">
        <f t="shared" ref="M19" si="32">D19*5</f>
        <v>0</v>
      </c>
      <c r="N19">
        <f t="shared" si="9"/>
        <v>10</v>
      </c>
      <c r="O19">
        <f t="shared" ref="O19" si="33">SUM(I19:N19)</f>
        <v>60</v>
      </c>
    </row>
    <row r="20" spans="1:15" x14ac:dyDescent="0.35">
      <c r="A20" s="3" t="s">
        <v>92</v>
      </c>
      <c r="B20" s="3">
        <f>1+1</f>
        <v>2</v>
      </c>
      <c r="C20" s="3">
        <f>1+1+1+1+1+1+1</f>
        <v>7</v>
      </c>
      <c r="D20" s="3"/>
      <c r="E20" s="2">
        <f t="shared" si="0"/>
        <v>0.22222222222222221</v>
      </c>
      <c r="F20" s="3">
        <f>10+10+4+13+18+13+9+4+11</f>
        <v>92</v>
      </c>
      <c r="G20" s="3">
        <f>11+11+6+1+6+16+10+10+12</f>
        <v>83</v>
      </c>
      <c r="H20">
        <f t="shared" si="15"/>
        <v>9</v>
      </c>
      <c r="I20">
        <f>60*1</f>
        <v>60</v>
      </c>
      <c r="L20">
        <f t="shared" si="2"/>
        <v>20</v>
      </c>
      <c r="M20">
        <f t="shared" si="3"/>
        <v>0</v>
      </c>
      <c r="N20">
        <f>10*2</f>
        <v>20</v>
      </c>
      <c r="O20">
        <f t="shared" ref="O20:O27" si="34">SUM(I20:N20)</f>
        <v>100</v>
      </c>
    </row>
    <row r="21" spans="1:15" x14ac:dyDescent="0.35">
      <c r="A21" s="3" t="s">
        <v>93</v>
      </c>
      <c r="B21" s="3">
        <f>1+1+1+1+1+1</f>
        <v>6</v>
      </c>
      <c r="C21" s="3">
        <f>1+1+1</f>
        <v>3</v>
      </c>
      <c r="D21" s="3"/>
      <c r="E21" s="2">
        <f t="shared" si="0"/>
        <v>0.66666666666666663</v>
      </c>
      <c r="F21" s="3">
        <f>17+10+12+11+16+4+1+12+16</f>
        <v>99</v>
      </c>
      <c r="G21" s="3">
        <f>5+9+5+12+10+16+20+11+6</f>
        <v>94</v>
      </c>
      <c r="H21">
        <f t="shared" si="15"/>
        <v>5</v>
      </c>
      <c r="I21">
        <f>60*1</f>
        <v>60</v>
      </c>
      <c r="K21">
        <f>20*1</f>
        <v>20</v>
      </c>
      <c r="L21">
        <f t="shared" si="2"/>
        <v>60</v>
      </c>
      <c r="M21">
        <f t="shared" si="3"/>
        <v>0</v>
      </c>
      <c r="N21">
        <f>10*2</f>
        <v>20</v>
      </c>
      <c r="O21">
        <f t="shared" ref="O21:O22" si="35">SUM(I21:N21)</f>
        <v>160</v>
      </c>
    </row>
    <row r="22" spans="1:15" x14ac:dyDescent="0.35">
      <c r="A22" s="3" t="s">
        <v>94</v>
      </c>
      <c r="B22" s="3">
        <f>1+1</f>
        <v>2</v>
      </c>
      <c r="C22" s="3">
        <f>1+1+1+1+1+1+1+1</f>
        <v>8</v>
      </c>
      <c r="D22" s="3"/>
      <c r="E22" s="2">
        <f t="shared" si="0"/>
        <v>0.2</v>
      </c>
      <c r="F22" s="3">
        <f>5+3+0+8+6+2+3+4+12+6</f>
        <v>49</v>
      </c>
      <c r="G22" s="3">
        <f>17+11+13+6+18+10+14+14+8+18</f>
        <v>129</v>
      </c>
      <c r="H22">
        <f t="shared" si="15"/>
        <v>-80</v>
      </c>
      <c r="J22">
        <f>40*2</f>
        <v>80</v>
      </c>
      <c r="L22">
        <f t="shared" si="2"/>
        <v>20</v>
      </c>
      <c r="M22">
        <f t="shared" si="3"/>
        <v>0</v>
      </c>
      <c r="N22">
        <f>10*2</f>
        <v>20</v>
      </c>
      <c r="O22">
        <f t="shared" si="35"/>
        <v>120</v>
      </c>
    </row>
    <row r="23" spans="1:15" x14ac:dyDescent="0.35">
      <c r="B23" s="3"/>
      <c r="C23" s="3"/>
      <c r="D23" s="3"/>
      <c r="E23" s="2" t="e">
        <f t="shared" si="0"/>
        <v>#DIV/0!</v>
      </c>
      <c r="F23" s="3"/>
      <c r="G23" s="3"/>
      <c r="H23">
        <f t="shared" si="15"/>
        <v>0</v>
      </c>
      <c r="L23">
        <f t="shared" si="2"/>
        <v>0</v>
      </c>
      <c r="M23">
        <f t="shared" si="3"/>
        <v>0</v>
      </c>
      <c r="O23">
        <f t="shared" ref="O23:O24" si="36">SUM(I23:N23)</f>
        <v>0</v>
      </c>
    </row>
    <row r="24" spans="1:15" x14ac:dyDescent="0.35">
      <c r="B24" s="3"/>
      <c r="C24" s="3"/>
      <c r="D24" s="3"/>
      <c r="E24" s="2" t="e">
        <f t="shared" si="0"/>
        <v>#DIV/0!</v>
      </c>
      <c r="F24" s="3"/>
      <c r="G24" s="3"/>
      <c r="H24">
        <f t="shared" si="15"/>
        <v>0</v>
      </c>
      <c r="L24">
        <f t="shared" si="2"/>
        <v>0</v>
      </c>
      <c r="M24">
        <f t="shared" si="3"/>
        <v>0</v>
      </c>
      <c r="O24">
        <f t="shared" si="36"/>
        <v>0</v>
      </c>
    </row>
    <row r="25" spans="1:15" x14ac:dyDescent="0.35">
      <c r="B25" s="3"/>
      <c r="C25" s="3"/>
      <c r="D25" s="3"/>
      <c r="E25" s="2" t="e">
        <f t="shared" si="0"/>
        <v>#DIV/0!</v>
      </c>
      <c r="F25" s="3"/>
      <c r="G25" s="3"/>
      <c r="H25">
        <f t="shared" si="15"/>
        <v>0</v>
      </c>
      <c r="L25">
        <f t="shared" si="2"/>
        <v>0</v>
      </c>
      <c r="M25">
        <f t="shared" si="3"/>
        <v>0</v>
      </c>
      <c r="O25">
        <f t="shared" ref="O25:O26" si="37">SUM(I25:N25)</f>
        <v>0</v>
      </c>
    </row>
    <row r="26" spans="1:15" x14ac:dyDescent="0.35">
      <c r="B26" s="3"/>
      <c r="C26" s="3"/>
      <c r="D26" s="3"/>
      <c r="E26" s="2" t="e">
        <f t="shared" si="0"/>
        <v>#DIV/0!</v>
      </c>
      <c r="F26" s="3"/>
      <c r="G26" s="3"/>
      <c r="H26">
        <f t="shared" si="15"/>
        <v>0</v>
      </c>
      <c r="L26">
        <f t="shared" si="2"/>
        <v>0</v>
      </c>
      <c r="M26">
        <f t="shared" si="3"/>
        <v>0</v>
      </c>
      <c r="O26">
        <f t="shared" si="37"/>
        <v>0</v>
      </c>
    </row>
    <row r="27" spans="1:15" x14ac:dyDescent="0.35">
      <c r="B27" s="3"/>
      <c r="C27" s="3"/>
      <c r="D27" s="3"/>
      <c r="E27" s="2" t="e">
        <f t="shared" si="0"/>
        <v>#DIV/0!</v>
      </c>
      <c r="F27" s="3"/>
      <c r="G27" s="3"/>
      <c r="H27">
        <f t="shared" si="15"/>
        <v>0</v>
      </c>
      <c r="L27">
        <f t="shared" si="2"/>
        <v>0</v>
      </c>
      <c r="M27">
        <f t="shared" si="3"/>
        <v>0</v>
      </c>
      <c r="O27">
        <f t="shared" si="34"/>
        <v>0</v>
      </c>
    </row>
    <row r="28" spans="1:15" x14ac:dyDescent="0.35">
      <c r="B28" s="3"/>
      <c r="C28" s="3"/>
      <c r="D28" s="3"/>
      <c r="E28" s="2" t="e">
        <f t="shared" si="0"/>
        <v>#DIV/0!</v>
      </c>
      <c r="F28" s="3"/>
      <c r="G28" s="3"/>
      <c r="H28">
        <f t="shared" si="15"/>
        <v>0</v>
      </c>
      <c r="L28">
        <f t="shared" si="2"/>
        <v>0</v>
      </c>
      <c r="M28">
        <f t="shared" si="3"/>
        <v>0</v>
      </c>
      <c r="O28">
        <f t="shared" ref="O28:O36" si="38">SUM(I28:N28)</f>
        <v>0</v>
      </c>
    </row>
    <row r="29" spans="1:15" x14ac:dyDescent="0.35">
      <c r="B29" s="3"/>
      <c r="C29" s="3"/>
      <c r="D29" s="3"/>
      <c r="E29" s="2" t="e">
        <f t="shared" si="0"/>
        <v>#DIV/0!</v>
      </c>
      <c r="F29" s="3"/>
      <c r="G29" s="3"/>
      <c r="H29">
        <f t="shared" si="15"/>
        <v>0</v>
      </c>
      <c r="L29">
        <f t="shared" si="2"/>
        <v>0</v>
      </c>
      <c r="M29">
        <f t="shared" si="3"/>
        <v>0</v>
      </c>
      <c r="O29">
        <f t="shared" si="38"/>
        <v>0</v>
      </c>
    </row>
    <row r="30" spans="1:15" x14ac:dyDescent="0.35">
      <c r="B30" s="3"/>
      <c r="C30" s="3"/>
      <c r="D30" s="3"/>
      <c r="E30" s="2" t="e">
        <f t="shared" si="0"/>
        <v>#DIV/0!</v>
      </c>
      <c r="F30" s="3"/>
      <c r="G30" s="3"/>
      <c r="H30">
        <f t="shared" si="15"/>
        <v>0</v>
      </c>
      <c r="L30">
        <f t="shared" si="2"/>
        <v>0</v>
      </c>
      <c r="M30">
        <f t="shared" si="3"/>
        <v>0</v>
      </c>
      <c r="O30">
        <f t="shared" ref="O30" si="39">SUM(I30:N30)</f>
        <v>0</v>
      </c>
    </row>
    <row r="31" spans="1:15" x14ac:dyDescent="0.35">
      <c r="B31" s="3"/>
      <c r="C31" s="3"/>
      <c r="D31" s="3"/>
      <c r="E31" s="2" t="e">
        <f t="shared" si="0"/>
        <v>#DIV/0!</v>
      </c>
      <c r="F31" s="3"/>
      <c r="G31" s="3"/>
      <c r="H31">
        <f t="shared" si="15"/>
        <v>0</v>
      </c>
      <c r="L31">
        <f t="shared" si="2"/>
        <v>0</v>
      </c>
      <c r="M31">
        <f t="shared" si="3"/>
        <v>0</v>
      </c>
      <c r="O31">
        <f t="shared" si="38"/>
        <v>0</v>
      </c>
    </row>
    <row r="32" spans="1:15" x14ac:dyDescent="0.35">
      <c r="B32" s="3"/>
      <c r="C32" s="3"/>
      <c r="D32" s="3"/>
      <c r="E32" s="2" t="e">
        <f t="shared" si="0"/>
        <v>#DIV/0!</v>
      </c>
      <c r="F32" s="3"/>
      <c r="G32" s="3"/>
      <c r="H32">
        <f t="shared" si="15"/>
        <v>0</v>
      </c>
      <c r="L32">
        <f t="shared" si="2"/>
        <v>0</v>
      </c>
      <c r="M32">
        <f t="shared" si="3"/>
        <v>0</v>
      </c>
      <c r="O32">
        <f t="shared" ref="O32" si="40">SUM(I32:N32)</f>
        <v>0</v>
      </c>
    </row>
    <row r="33" spans="2:15" x14ac:dyDescent="0.35">
      <c r="B33" s="3"/>
      <c r="C33" s="3"/>
      <c r="D33" s="3"/>
      <c r="E33" s="2" t="e">
        <f t="shared" si="0"/>
        <v>#DIV/0!</v>
      </c>
      <c r="F33" s="3"/>
      <c r="G33" s="3"/>
      <c r="H33">
        <f>F33-G33</f>
        <v>0</v>
      </c>
      <c r="L33">
        <f t="shared" si="2"/>
        <v>0</v>
      </c>
      <c r="M33">
        <f t="shared" si="3"/>
        <v>0</v>
      </c>
      <c r="O33">
        <f t="shared" ref="O33" si="41">SUM(I33:N33)</f>
        <v>0</v>
      </c>
    </row>
    <row r="34" spans="2:15" x14ac:dyDescent="0.35">
      <c r="B34" s="3"/>
      <c r="C34" s="3"/>
      <c r="D34" s="3"/>
      <c r="E34" s="2" t="e">
        <f t="shared" si="0"/>
        <v>#DIV/0!</v>
      </c>
      <c r="F34" s="3"/>
      <c r="G34" s="3"/>
      <c r="H34">
        <f t="shared" ref="H34" si="42">F34-G34</f>
        <v>0</v>
      </c>
      <c r="L34">
        <f t="shared" si="2"/>
        <v>0</v>
      </c>
      <c r="M34">
        <f t="shared" si="3"/>
        <v>0</v>
      </c>
      <c r="O34">
        <f t="shared" ref="O34" si="43">SUM(I34:N34)</f>
        <v>0</v>
      </c>
    </row>
    <row r="35" spans="2:15" x14ac:dyDescent="0.35">
      <c r="B35" s="3"/>
      <c r="C35" s="3"/>
      <c r="D35" s="3"/>
      <c r="E35" s="2" t="e">
        <f t="shared" si="0"/>
        <v>#DIV/0!</v>
      </c>
      <c r="F35" s="3"/>
      <c r="G35" s="3"/>
      <c r="H35">
        <f t="shared" si="15"/>
        <v>0</v>
      </c>
      <c r="L35">
        <f t="shared" si="2"/>
        <v>0</v>
      </c>
      <c r="M35">
        <f t="shared" si="3"/>
        <v>0</v>
      </c>
      <c r="O35">
        <f t="shared" si="38"/>
        <v>0</v>
      </c>
    </row>
    <row r="36" spans="2:15" x14ac:dyDescent="0.35">
      <c r="B36" s="3"/>
      <c r="C36" s="3"/>
      <c r="D36" s="3"/>
      <c r="E36" s="2" t="e">
        <f t="shared" si="0"/>
        <v>#DIV/0!</v>
      </c>
      <c r="F36" s="3"/>
      <c r="G36" s="3"/>
      <c r="H36">
        <f t="shared" si="15"/>
        <v>0</v>
      </c>
      <c r="L36">
        <f t="shared" si="2"/>
        <v>0</v>
      </c>
      <c r="M36">
        <f t="shared" si="3"/>
        <v>0</v>
      </c>
      <c r="O36">
        <f t="shared" si="38"/>
        <v>0</v>
      </c>
    </row>
    <row r="37" spans="2:15" x14ac:dyDescent="0.35">
      <c r="B37" s="3"/>
      <c r="C37" s="3"/>
      <c r="D37" s="3"/>
      <c r="E37" s="2" t="e">
        <f t="shared" si="0"/>
        <v>#DIV/0!</v>
      </c>
      <c r="F37" s="3"/>
      <c r="G37" s="3"/>
      <c r="H37">
        <f t="shared" si="15"/>
        <v>0</v>
      </c>
      <c r="L37">
        <f t="shared" si="2"/>
        <v>0</v>
      </c>
      <c r="M37">
        <f t="shared" si="3"/>
        <v>0</v>
      </c>
      <c r="O37">
        <f t="shared" ref="O37:O40" si="44">SUM(I37:N37)</f>
        <v>0</v>
      </c>
    </row>
    <row r="38" spans="2:15" x14ac:dyDescent="0.35">
      <c r="B38" s="3"/>
      <c r="C38" s="3"/>
      <c r="D38" s="3"/>
      <c r="E38" s="2" t="e">
        <f t="shared" si="0"/>
        <v>#DIV/0!</v>
      </c>
      <c r="F38" s="3"/>
      <c r="G38" s="3"/>
      <c r="H38">
        <f t="shared" si="15"/>
        <v>0</v>
      </c>
      <c r="L38">
        <f t="shared" si="2"/>
        <v>0</v>
      </c>
      <c r="M38">
        <f t="shared" si="3"/>
        <v>0</v>
      </c>
      <c r="O38">
        <f t="shared" si="44"/>
        <v>0</v>
      </c>
    </row>
    <row r="39" spans="2:15" x14ac:dyDescent="0.35">
      <c r="B39" s="3"/>
      <c r="C39" s="3"/>
      <c r="D39" s="3"/>
      <c r="E39" s="2" t="e">
        <f t="shared" si="0"/>
        <v>#DIV/0!</v>
      </c>
      <c r="F39" s="3"/>
      <c r="G39" s="3"/>
      <c r="H39">
        <f t="shared" si="15"/>
        <v>0</v>
      </c>
      <c r="L39">
        <f t="shared" si="2"/>
        <v>0</v>
      </c>
      <c r="M39">
        <f t="shared" si="3"/>
        <v>0</v>
      </c>
      <c r="O39">
        <f t="shared" si="44"/>
        <v>0</v>
      </c>
    </row>
    <row r="40" spans="2:15" x14ac:dyDescent="0.35">
      <c r="B40" s="3"/>
      <c r="C40" s="3"/>
      <c r="D40" s="3"/>
      <c r="E40" s="2" t="e">
        <f t="shared" si="0"/>
        <v>#DIV/0!</v>
      </c>
      <c r="F40" s="3"/>
      <c r="G40" s="3"/>
      <c r="H40">
        <f t="shared" si="15"/>
        <v>0</v>
      </c>
      <c r="L40">
        <f t="shared" si="2"/>
        <v>0</v>
      </c>
      <c r="M40">
        <f t="shared" si="3"/>
        <v>0</v>
      </c>
      <c r="O40">
        <f t="shared" si="44"/>
        <v>0</v>
      </c>
    </row>
    <row r="41" spans="2:15" x14ac:dyDescent="0.35">
      <c r="B41" s="3"/>
      <c r="C41" s="3"/>
      <c r="D41" s="3"/>
      <c r="E41" s="2" t="e">
        <f t="shared" si="0"/>
        <v>#DIV/0!</v>
      </c>
      <c r="F41" s="3"/>
      <c r="G41" s="3"/>
      <c r="H41">
        <f t="shared" si="15"/>
        <v>0</v>
      </c>
      <c r="L41">
        <f t="shared" si="2"/>
        <v>0</v>
      </c>
      <c r="M41">
        <f t="shared" si="3"/>
        <v>0</v>
      </c>
      <c r="O41">
        <f t="shared" ref="O41:O50" si="45">SUM(I41:N41)</f>
        <v>0</v>
      </c>
    </row>
    <row r="42" spans="2:15" x14ac:dyDescent="0.35">
      <c r="B42" s="3"/>
      <c r="C42" s="3"/>
      <c r="D42" s="3"/>
      <c r="E42" s="2" t="e">
        <f t="shared" si="0"/>
        <v>#DIV/0!</v>
      </c>
      <c r="F42" s="3"/>
      <c r="G42" s="3"/>
      <c r="H42">
        <f t="shared" si="15"/>
        <v>0</v>
      </c>
      <c r="L42">
        <f t="shared" si="2"/>
        <v>0</v>
      </c>
      <c r="M42">
        <f t="shared" si="3"/>
        <v>0</v>
      </c>
      <c r="O42">
        <f t="shared" ref="O42" si="46">SUM(I42:N42)</f>
        <v>0</v>
      </c>
    </row>
    <row r="43" spans="2:15" x14ac:dyDescent="0.35">
      <c r="B43" s="3"/>
      <c r="C43" s="3"/>
      <c r="D43" s="3"/>
      <c r="E43" s="2" t="e">
        <f t="shared" si="0"/>
        <v>#DIV/0!</v>
      </c>
      <c r="F43" s="3"/>
      <c r="G43" s="3"/>
      <c r="H43">
        <f t="shared" si="15"/>
        <v>0</v>
      </c>
      <c r="L43">
        <f t="shared" si="2"/>
        <v>0</v>
      </c>
      <c r="M43">
        <f t="shared" si="3"/>
        <v>0</v>
      </c>
      <c r="O43">
        <f t="shared" si="45"/>
        <v>0</v>
      </c>
    </row>
    <row r="44" spans="2:15" x14ac:dyDescent="0.35">
      <c r="B44" s="3"/>
      <c r="C44" s="3"/>
      <c r="D44" s="3"/>
      <c r="E44" s="2" t="e">
        <f t="shared" si="0"/>
        <v>#DIV/0!</v>
      </c>
      <c r="F44" s="3"/>
      <c r="G44" s="3"/>
      <c r="H44">
        <f t="shared" si="15"/>
        <v>0</v>
      </c>
      <c r="L44">
        <f t="shared" si="2"/>
        <v>0</v>
      </c>
      <c r="M44">
        <f t="shared" si="3"/>
        <v>0</v>
      </c>
      <c r="O44">
        <f t="shared" ref="O44" si="47">SUM(I44:N44)</f>
        <v>0</v>
      </c>
    </row>
    <row r="45" spans="2:15" x14ac:dyDescent="0.35">
      <c r="B45" s="3"/>
      <c r="C45" s="3"/>
      <c r="D45" s="3"/>
      <c r="E45" s="2" t="e">
        <f t="shared" si="0"/>
        <v>#DIV/0!</v>
      </c>
      <c r="F45" s="3"/>
      <c r="G45" s="3"/>
      <c r="H45">
        <f t="shared" si="15"/>
        <v>0</v>
      </c>
      <c r="L45">
        <f t="shared" si="2"/>
        <v>0</v>
      </c>
      <c r="M45">
        <f t="shared" si="3"/>
        <v>0</v>
      </c>
      <c r="O45">
        <f t="shared" si="45"/>
        <v>0</v>
      </c>
    </row>
    <row r="46" spans="2:15" x14ac:dyDescent="0.35">
      <c r="B46" s="3"/>
      <c r="C46" s="3"/>
      <c r="D46" s="3"/>
      <c r="E46" s="2" t="e">
        <f t="shared" si="0"/>
        <v>#DIV/0!</v>
      </c>
      <c r="F46" s="3"/>
      <c r="G46" s="3"/>
      <c r="H46">
        <f t="shared" si="15"/>
        <v>0</v>
      </c>
      <c r="L46">
        <f t="shared" si="2"/>
        <v>0</v>
      </c>
      <c r="M46">
        <f t="shared" si="3"/>
        <v>0</v>
      </c>
      <c r="O46">
        <f t="shared" ref="O46" si="48">SUM(I46:N46)</f>
        <v>0</v>
      </c>
    </row>
    <row r="47" spans="2:15" x14ac:dyDescent="0.35">
      <c r="B47" s="3"/>
      <c r="C47" s="3"/>
      <c r="D47" s="3"/>
      <c r="E47" s="2" t="e">
        <f t="shared" si="0"/>
        <v>#DIV/0!</v>
      </c>
      <c r="F47" s="3"/>
      <c r="G47" s="3"/>
      <c r="H47">
        <f t="shared" si="15"/>
        <v>0</v>
      </c>
      <c r="L47">
        <f t="shared" si="2"/>
        <v>0</v>
      </c>
      <c r="M47">
        <f t="shared" si="3"/>
        <v>0</v>
      </c>
      <c r="O47">
        <f t="shared" ref="O47" si="49">SUM(I47:N47)</f>
        <v>0</v>
      </c>
    </row>
    <row r="48" spans="2:15" x14ac:dyDescent="0.35">
      <c r="B48" s="3"/>
      <c r="C48" s="3"/>
      <c r="D48" s="3"/>
      <c r="E48" s="2" t="e">
        <f t="shared" si="0"/>
        <v>#DIV/0!</v>
      </c>
      <c r="F48" s="3"/>
      <c r="G48" s="3"/>
      <c r="H48">
        <f t="shared" si="15"/>
        <v>0</v>
      </c>
      <c r="L48">
        <f t="shared" si="2"/>
        <v>0</v>
      </c>
      <c r="M48">
        <f t="shared" si="3"/>
        <v>0</v>
      </c>
      <c r="O48">
        <f t="shared" ref="O48" si="50">SUM(I48:N48)</f>
        <v>0</v>
      </c>
    </row>
    <row r="49" spans="2:15" x14ac:dyDescent="0.35">
      <c r="B49" s="3"/>
      <c r="C49" s="3"/>
      <c r="D49" s="3"/>
      <c r="E49" s="2" t="e">
        <f t="shared" si="0"/>
        <v>#DIV/0!</v>
      </c>
      <c r="F49" s="3"/>
      <c r="G49" s="3"/>
      <c r="H49">
        <f t="shared" si="15"/>
        <v>0</v>
      </c>
      <c r="L49">
        <f t="shared" si="2"/>
        <v>0</v>
      </c>
      <c r="M49">
        <f t="shared" si="3"/>
        <v>0</v>
      </c>
      <c r="O49">
        <f t="shared" ref="O49" si="51">SUM(I49:N49)</f>
        <v>0</v>
      </c>
    </row>
    <row r="50" spans="2:15" x14ac:dyDescent="0.35">
      <c r="B50" s="3"/>
      <c r="C50" s="3"/>
      <c r="D50" s="3"/>
      <c r="E50" s="2" t="e">
        <f t="shared" si="0"/>
        <v>#DIV/0!</v>
      </c>
      <c r="F50" s="3"/>
      <c r="G50" s="3"/>
      <c r="H50">
        <f t="shared" si="15"/>
        <v>0</v>
      </c>
      <c r="L50">
        <f t="shared" si="2"/>
        <v>0</v>
      </c>
      <c r="M50">
        <f t="shared" si="3"/>
        <v>0</v>
      </c>
      <c r="O50">
        <f t="shared" si="45"/>
        <v>0</v>
      </c>
    </row>
    <row r="51" spans="2:15" x14ac:dyDescent="0.35">
      <c r="B51" s="3"/>
      <c r="C51" s="3"/>
      <c r="D51" s="3"/>
      <c r="E51" s="2" t="e">
        <f t="shared" si="0"/>
        <v>#DIV/0!</v>
      </c>
      <c r="F51" s="3"/>
      <c r="G51" s="3"/>
      <c r="H51">
        <f t="shared" si="15"/>
        <v>0</v>
      </c>
      <c r="L51">
        <f t="shared" si="2"/>
        <v>0</v>
      </c>
      <c r="M51">
        <f t="shared" si="3"/>
        <v>0</v>
      </c>
      <c r="O51">
        <f t="shared" ref="O51" si="52">SUM(I51:N51)</f>
        <v>0</v>
      </c>
    </row>
    <row r="52" spans="2:15" x14ac:dyDescent="0.35">
      <c r="B52" s="3"/>
      <c r="C52" s="3"/>
      <c r="D52" s="3"/>
      <c r="E52" s="2" t="e">
        <f t="shared" si="0"/>
        <v>#DIV/0!</v>
      </c>
      <c r="F52" s="3"/>
      <c r="G52" s="3"/>
      <c r="H52">
        <f t="shared" si="15"/>
        <v>0</v>
      </c>
      <c r="L52">
        <f t="shared" si="2"/>
        <v>0</v>
      </c>
      <c r="M52">
        <f t="shared" si="3"/>
        <v>0</v>
      </c>
      <c r="O52">
        <f t="shared" ref="O52" si="53">SUM(I52:N52)</f>
        <v>0</v>
      </c>
    </row>
    <row r="53" spans="2:15" x14ac:dyDescent="0.35">
      <c r="B53" s="3"/>
      <c r="C53" s="3"/>
      <c r="D53" s="3"/>
      <c r="E53" s="2" t="e">
        <f t="shared" si="0"/>
        <v>#DIV/0!</v>
      </c>
      <c r="F53" s="3"/>
      <c r="G53" s="3"/>
      <c r="H53">
        <f t="shared" si="15"/>
        <v>0</v>
      </c>
      <c r="L53">
        <f t="shared" si="2"/>
        <v>0</v>
      </c>
      <c r="M53">
        <f t="shared" si="3"/>
        <v>0</v>
      </c>
      <c r="O53">
        <f t="shared" ref="O53" si="54">SUM(I53:N53)</f>
        <v>0</v>
      </c>
    </row>
    <row r="54" spans="2:15" x14ac:dyDescent="0.35">
      <c r="B54" s="3"/>
      <c r="C54" s="3"/>
      <c r="D54" s="3"/>
      <c r="E54" s="2" t="e">
        <f t="shared" si="0"/>
        <v>#DIV/0!</v>
      </c>
      <c r="F54" s="3"/>
      <c r="G54" s="3"/>
      <c r="H54">
        <f t="shared" si="15"/>
        <v>0</v>
      </c>
      <c r="L54">
        <f t="shared" si="2"/>
        <v>0</v>
      </c>
      <c r="M54">
        <f t="shared" si="3"/>
        <v>0</v>
      </c>
      <c r="O54">
        <f t="shared" ref="O54" si="55">SUM(I54:N54)</f>
        <v>0</v>
      </c>
    </row>
    <row r="55" spans="2:15" x14ac:dyDescent="0.35">
      <c r="B55" s="3"/>
      <c r="C55" s="3"/>
      <c r="D55" s="3"/>
      <c r="E55" s="2" t="e">
        <f t="shared" si="0"/>
        <v>#DIV/0!</v>
      </c>
      <c r="F55" s="3"/>
      <c r="G55" s="3"/>
      <c r="H55">
        <f t="shared" si="15"/>
        <v>0</v>
      </c>
      <c r="L55">
        <f t="shared" si="2"/>
        <v>0</v>
      </c>
      <c r="M55">
        <f t="shared" si="3"/>
        <v>0</v>
      </c>
      <c r="O55">
        <f t="shared" ref="O55" si="56">SUM(I55:N55)</f>
        <v>0</v>
      </c>
    </row>
    <row r="56" spans="2:15" x14ac:dyDescent="0.35">
      <c r="B56" s="3"/>
      <c r="C56" s="3"/>
      <c r="D56" s="3"/>
      <c r="E56" s="2" t="e">
        <f t="shared" si="0"/>
        <v>#DIV/0!</v>
      </c>
      <c r="F56" s="3"/>
      <c r="G56" s="3"/>
      <c r="H56">
        <f t="shared" si="15"/>
        <v>0</v>
      </c>
      <c r="L56">
        <f t="shared" si="2"/>
        <v>0</v>
      </c>
      <c r="M56">
        <f t="shared" si="3"/>
        <v>0</v>
      </c>
      <c r="O56">
        <f t="shared" ref="O56:O57" si="57">SUM(I56:N56)</f>
        <v>0</v>
      </c>
    </row>
    <row r="57" spans="2:15" x14ac:dyDescent="0.35">
      <c r="B57" s="3"/>
      <c r="C57" s="3"/>
      <c r="D57" s="3"/>
      <c r="E57" s="2" t="e">
        <f t="shared" si="0"/>
        <v>#DIV/0!</v>
      </c>
      <c r="F57" s="3"/>
      <c r="G57" s="3"/>
      <c r="H57">
        <f t="shared" si="15"/>
        <v>0</v>
      </c>
      <c r="L57">
        <f t="shared" si="2"/>
        <v>0</v>
      </c>
      <c r="M57">
        <f t="shared" si="3"/>
        <v>0</v>
      </c>
      <c r="O57">
        <f t="shared" si="57"/>
        <v>0</v>
      </c>
    </row>
    <row r="58" spans="2:15" x14ac:dyDescent="0.35">
      <c r="B58" s="3"/>
      <c r="C58" s="3"/>
      <c r="D58" s="3"/>
      <c r="E58" s="2" t="e">
        <f t="shared" si="0"/>
        <v>#DIV/0!</v>
      </c>
      <c r="F58" s="3"/>
      <c r="G58" s="3"/>
      <c r="H58">
        <f t="shared" si="15"/>
        <v>0</v>
      </c>
      <c r="L58">
        <f t="shared" si="2"/>
        <v>0</v>
      </c>
      <c r="M58">
        <f t="shared" si="3"/>
        <v>0</v>
      </c>
      <c r="O58">
        <f t="shared" ref="O58" si="58">SUM(I58:N58)</f>
        <v>0</v>
      </c>
    </row>
    <row r="59" spans="2:15" x14ac:dyDescent="0.35">
      <c r="B59" s="3"/>
      <c r="C59" s="3"/>
      <c r="D59" s="3"/>
      <c r="E59" s="2" t="e">
        <f t="shared" si="0"/>
        <v>#DIV/0!</v>
      </c>
      <c r="F59" s="3"/>
      <c r="G59" s="3"/>
      <c r="H59">
        <f t="shared" si="15"/>
        <v>0</v>
      </c>
      <c r="L59">
        <f t="shared" si="2"/>
        <v>0</v>
      </c>
      <c r="M59">
        <f t="shared" si="3"/>
        <v>0</v>
      </c>
      <c r="O59">
        <f t="shared" ref="O59:O62" si="59">SUM(I59:N59)</f>
        <v>0</v>
      </c>
    </row>
    <row r="60" spans="2:15" x14ac:dyDescent="0.35">
      <c r="B60" s="3"/>
      <c r="C60" s="3"/>
      <c r="D60" s="3"/>
      <c r="E60" s="2" t="e">
        <f t="shared" si="0"/>
        <v>#DIV/0!</v>
      </c>
      <c r="F60" s="3"/>
      <c r="G60" s="3"/>
      <c r="H60">
        <f t="shared" si="15"/>
        <v>0</v>
      </c>
      <c r="L60">
        <f t="shared" si="2"/>
        <v>0</v>
      </c>
      <c r="M60">
        <f t="shared" si="3"/>
        <v>0</v>
      </c>
      <c r="O60">
        <f t="shared" si="59"/>
        <v>0</v>
      </c>
    </row>
    <row r="61" spans="2:15" x14ac:dyDescent="0.35">
      <c r="B61" s="3"/>
      <c r="C61" s="3"/>
      <c r="D61" s="3"/>
      <c r="E61" s="2" t="e">
        <f t="shared" si="0"/>
        <v>#DIV/0!</v>
      </c>
      <c r="F61" s="3"/>
      <c r="G61" s="3"/>
      <c r="H61">
        <f t="shared" si="15"/>
        <v>0</v>
      </c>
      <c r="L61">
        <f t="shared" si="2"/>
        <v>0</v>
      </c>
      <c r="M61">
        <f t="shared" si="3"/>
        <v>0</v>
      </c>
      <c r="O61">
        <f t="shared" si="59"/>
        <v>0</v>
      </c>
    </row>
    <row r="62" spans="2:15" ht="15.75" customHeight="1" x14ac:dyDescent="0.35">
      <c r="B62" s="3"/>
      <c r="C62" s="3"/>
      <c r="D62" s="3"/>
      <c r="E62" s="2" t="e">
        <f t="shared" si="0"/>
        <v>#DIV/0!</v>
      </c>
      <c r="F62" s="3"/>
      <c r="G62" s="3"/>
      <c r="H62">
        <f>F62-G62</f>
        <v>0</v>
      </c>
      <c r="L62">
        <f t="shared" si="2"/>
        <v>0</v>
      </c>
      <c r="M62">
        <f t="shared" si="3"/>
        <v>0</v>
      </c>
      <c r="O62">
        <f t="shared" si="59"/>
        <v>0</v>
      </c>
    </row>
    <row r="63" spans="2:15" ht="15" customHeight="1" x14ac:dyDescent="0.35">
      <c r="B63" s="3"/>
      <c r="C63" s="3"/>
      <c r="D63" s="3"/>
      <c r="E63" s="2" t="e">
        <f t="shared" si="0"/>
        <v>#DIV/0!</v>
      </c>
      <c r="F63" s="3"/>
      <c r="G63" s="3"/>
      <c r="H63">
        <f t="shared" ref="H63:H126" si="60">F63-G63</f>
        <v>0</v>
      </c>
      <c r="L63">
        <f t="shared" si="2"/>
        <v>0</v>
      </c>
      <c r="M63">
        <f t="shared" si="3"/>
        <v>0</v>
      </c>
      <c r="O63">
        <f t="shared" ref="O63:O126" si="61">SUM(I63:N63)</f>
        <v>0</v>
      </c>
    </row>
    <row r="64" spans="2:15" x14ac:dyDescent="0.35">
      <c r="B64" s="3"/>
      <c r="C64" s="3"/>
      <c r="D64" s="3"/>
      <c r="E64" s="2" t="e">
        <f t="shared" si="0"/>
        <v>#DIV/0!</v>
      </c>
      <c r="F64" s="3"/>
      <c r="G64" s="3"/>
      <c r="H64">
        <f t="shared" si="60"/>
        <v>0</v>
      </c>
      <c r="L64">
        <f t="shared" si="2"/>
        <v>0</v>
      </c>
      <c r="M64">
        <f t="shared" si="3"/>
        <v>0</v>
      </c>
      <c r="O64">
        <f t="shared" si="61"/>
        <v>0</v>
      </c>
    </row>
    <row r="65" spans="2:15" x14ac:dyDescent="0.35">
      <c r="B65" s="3"/>
      <c r="C65" s="3"/>
      <c r="D65" s="3"/>
      <c r="E65" s="2" t="e">
        <f t="shared" si="0"/>
        <v>#DIV/0!</v>
      </c>
      <c r="H65">
        <f t="shared" si="60"/>
        <v>0</v>
      </c>
      <c r="L65">
        <v>0</v>
      </c>
      <c r="M65">
        <f t="shared" si="3"/>
        <v>0</v>
      </c>
      <c r="O65">
        <f t="shared" si="61"/>
        <v>0</v>
      </c>
    </row>
    <row r="66" spans="2:15" ht="14.25" customHeight="1" x14ac:dyDescent="0.35">
      <c r="B66" s="3"/>
      <c r="C66" s="3"/>
      <c r="D66" s="3"/>
      <c r="E66" s="2" t="e">
        <f t="shared" si="0"/>
        <v>#DIV/0!</v>
      </c>
      <c r="H66">
        <f t="shared" si="60"/>
        <v>0</v>
      </c>
      <c r="L66">
        <v>0</v>
      </c>
      <c r="M66">
        <f t="shared" si="3"/>
        <v>0</v>
      </c>
      <c r="O66">
        <f t="shared" si="61"/>
        <v>0</v>
      </c>
    </row>
    <row r="67" spans="2:15" x14ac:dyDescent="0.35">
      <c r="B67" s="3"/>
      <c r="C67" s="3"/>
      <c r="D67" s="3"/>
      <c r="E67" s="2" t="e">
        <f t="shared" si="0"/>
        <v>#DIV/0!</v>
      </c>
      <c r="H67">
        <f t="shared" si="60"/>
        <v>0</v>
      </c>
      <c r="L67">
        <f t="shared" ref="L67:L74" si="62">B67*10</f>
        <v>0</v>
      </c>
      <c r="M67">
        <f t="shared" si="3"/>
        <v>0</v>
      </c>
      <c r="O67">
        <f t="shared" si="61"/>
        <v>0</v>
      </c>
    </row>
    <row r="68" spans="2:15" x14ac:dyDescent="0.35">
      <c r="B68" s="3"/>
      <c r="C68" s="3"/>
      <c r="D68" s="3"/>
      <c r="E68" s="2" t="e">
        <f t="shared" si="0"/>
        <v>#DIV/0!</v>
      </c>
      <c r="H68">
        <f t="shared" si="60"/>
        <v>0</v>
      </c>
      <c r="L68">
        <f t="shared" si="62"/>
        <v>0</v>
      </c>
      <c r="M68">
        <f t="shared" si="3"/>
        <v>0</v>
      </c>
      <c r="O68">
        <f>SUM(I68:N68)</f>
        <v>0</v>
      </c>
    </row>
    <row r="69" spans="2:15" x14ac:dyDescent="0.35">
      <c r="B69" s="3"/>
      <c r="C69" s="3"/>
      <c r="D69" s="3"/>
      <c r="E69" s="2" t="e">
        <f t="shared" si="0"/>
        <v>#DIV/0!</v>
      </c>
      <c r="H69">
        <f t="shared" si="60"/>
        <v>0</v>
      </c>
      <c r="L69">
        <f t="shared" si="62"/>
        <v>0</v>
      </c>
      <c r="M69">
        <f t="shared" si="3"/>
        <v>0</v>
      </c>
      <c r="O69">
        <f t="shared" ref="O69:O76" si="63">SUM(I69:N69)</f>
        <v>0</v>
      </c>
    </row>
    <row r="70" spans="2:15" x14ac:dyDescent="0.35">
      <c r="B70" s="3"/>
      <c r="C70" s="3"/>
      <c r="D70" s="3"/>
      <c r="E70" s="2" t="e">
        <f t="shared" si="0"/>
        <v>#DIV/0!</v>
      </c>
      <c r="L70">
        <f t="shared" si="62"/>
        <v>0</v>
      </c>
      <c r="M70">
        <f t="shared" si="3"/>
        <v>0</v>
      </c>
      <c r="O70">
        <f t="shared" si="63"/>
        <v>0</v>
      </c>
    </row>
    <row r="71" spans="2:15" x14ac:dyDescent="0.35">
      <c r="B71" s="3"/>
      <c r="C71" s="3"/>
      <c r="D71" s="3"/>
      <c r="E71" s="2" t="e">
        <f t="shared" si="0"/>
        <v>#DIV/0!</v>
      </c>
      <c r="H71">
        <f t="shared" ref="H71:H76" si="64">F71-G71</f>
        <v>0</v>
      </c>
      <c r="L71">
        <f t="shared" si="62"/>
        <v>0</v>
      </c>
      <c r="M71">
        <f t="shared" si="3"/>
        <v>0</v>
      </c>
      <c r="O71">
        <f t="shared" si="63"/>
        <v>0</v>
      </c>
    </row>
    <row r="72" spans="2:15" x14ac:dyDescent="0.35">
      <c r="B72" s="3"/>
      <c r="C72" s="3"/>
      <c r="D72" s="3"/>
      <c r="E72" s="2" t="e">
        <f t="shared" si="0"/>
        <v>#DIV/0!</v>
      </c>
      <c r="H72">
        <f t="shared" si="64"/>
        <v>0</v>
      </c>
      <c r="L72">
        <f t="shared" si="62"/>
        <v>0</v>
      </c>
      <c r="M72">
        <f t="shared" si="3"/>
        <v>0</v>
      </c>
      <c r="O72">
        <f t="shared" si="63"/>
        <v>0</v>
      </c>
    </row>
    <row r="73" spans="2:15" x14ac:dyDescent="0.35">
      <c r="B73" s="3"/>
      <c r="C73" s="3"/>
      <c r="D73" s="3"/>
      <c r="E73" s="2" t="e">
        <f t="shared" si="0"/>
        <v>#DIV/0!</v>
      </c>
      <c r="H73">
        <f t="shared" si="64"/>
        <v>0</v>
      </c>
      <c r="L73">
        <f t="shared" si="62"/>
        <v>0</v>
      </c>
      <c r="M73">
        <f t="shared" si="3"/>
        <v>0</v>
      </c>
      <c r="O73">
        <f t="shared" si="63"/>
        <v>0</v>
      </c>
    </row>
    <row r="74" spans="2:15" x14ac:dyDescent="0.35">
      <c r="B74" s="3"/>
      <c r="C74" s="3"/>
      <c r="D74" s="3"/>
      <c r="E74" s="2" t="e">
        <f t="shared" si="0"/>
        <v>#DIV/0!</v>
      </c>
      <c r="H74">
        <f t="shared" si="64"/>
        <v>0</v>
      </c>
      <c r="L74">
        <f t="shared" si="62"/>
        <v>0</v>
      </c>
      <c r="M74">
        <f t="shared" si="3"/>
        <v>0</v>
      </c>
      <c r="O74">
        <f t="shared" si="63"/>
        <v>0</v>
      </c>
    </row>
    <row r="75" spans="2:15" ht="14.25" customHeight="1" x14ac:dyDescent="0.35">
      <c r="B75" s="3"/>
      <c r="C75" s="3"/>
      <c r="D75" s="3"/>
      <c r="E75" s="2" t="e">
        <f t="shared" ref="E75:E138" si="65">(B75)/(B75+C75+D75)</f>
        <v>#DIV/0!</v>
      </c>
      <c r="H75">
        <f t="shared" si="64"/>
        <v>0</v>
      </c>
      <c r="L75">
        <v>0</v>
      </c>
      <c r="M75">
        <f t="shared" ref="M75:M114" si="66">D75*5</f>
        <v>0</v>
      </c>
      <c r="O75">
        <f t="shared" si="63"/>
        <v>0</v>
      </c>
    </row>
    <row r="76" spans="2:15" x14ac:dyDescent="0.35">
      <c r="B76" s="3"/>
      <c r="C76" s="3"/>
      <c r="D76" s="3"/>
      <c r="E76" s="2" t="e">
        <f t="shared" si="65"/>
        <v>#DIV/0!</v>
      </c>
      <c r="H76">
        <f t="shared" si="64"/>
        <v>0</v>
      </c>
      <c r="L76">
        <f t="shared" ref="L76:L139" si="67">B76*10</f>
        <v>0</v>
      </c>
      <c r="M76">
        <f t="shared" si="66"/>
        <v>0</v>
      </c>
      <c r="O76">
        <f t="shared" si="63"/>
        <v>0</v>
      </c>
    </row>
    <row r="77" spans="2:15" x14ac:dyDescent="0.35">
      <c r="B77" s="3"/>
      <c r="C77" s="3"/>
      <c r="D77" s="3"/>
      <c r="E77" s="2" t="e">
        <f t="shared" si="65"/>
        <v>#DIV/0!</v>
      </c>
      <c r="H77">
        <f t="shared" si="60"/>
        <v>0</v>
      </c>
      <c r="L77">
        <f t="shared" si="67"/>
        <v>0</v>
      </c>
      <c r="M77">
        <f t="shared" si="66"/>
        <v>0</v>
      </c>
      <c r="O77">
        <f t="shared" si="61"/>
        <v>0</v>
      </c>
    </row>
    <row r="78" spans="2:15" x14ac:dyDescent="0.35">
      <c r="B78" s="3"/>
      <c r="C78" s="3"/>
      <c r="D78" s="3"/>
      <c r="E78" s="2" t="e">
        <f t="shared" si="65"/>
        <v>#DIV/0!</v>
      </c>
      <c r="H78">
        <f t="shared" si="60"/>
        <v>0</v>
      </c>
      <c r="L78">
        <f t="shared" si="67"/>
        <v>0</v>
      </c>
      <c r="M78">
        <f t="shared" si="66"/>
        <v>0</v>
      </c>
      <c r="O78">
        <f t="shared" si="61"/>
        <v>0</v>
      </c>
    </row>
    <row r="79" spans="2:15" x14ac:dyDescent="0.35">
      <c r="B79" s="3"/>
      <c r="C79" s="3"/>
      <c r="D79" s="3"/>
      <c r="E79" s="2" t="e">
        <f t="shared" si="65"/>
        <v>#DIV/0!</v>
      </c>
      <c r="H79">
        <f t="shared" si="60"/>
        <v>0</v>
      </c>
      <c r="L79">
        <f t="shared" si="67"/>
        <v>0</v>
      </c>
      <c r="M79">
        <f t="shared" si="66"/>
        <v>0</v>
      </c>
      <c r="O79">
        <f t="shared" si="61"/>
        <v>0</v>
      </c>
    </row>
    <row r="80" spans="2:15" ht="14.25" customHeight="1" x14ac:dyDescent="0.35">
      <c r="B80" s="3"/>
      <c r="C80" s="3"/>
      <c r="D80" s="3"/>
      <c r="E80" s="2" t="e">
        <f t="shared" si="65"/>
        <v>#DIV/0!</v>
      </c>
      <c r="H80">
        <f t="shared" si="60"/>
        <v>0</v>
      </c>
      <c r="L80">
        <v>0</v>
      </c>
      <c r="M80">
        <f t="shared" si="66"/>
        <v>0</v>
      </c>
      <c r="O80">
        <f t="shared" si="61"/>
        <v>0</v>
      </c>
    </row>
    <row r="81" spans="2:15" ht="14.25" customHeight="1" x14ac:dyDescent="0.35">
      <c r="B81" s="3"/>
      <c r="C81" s="3"/>
      <c r="D81" s="3"/>
      <c r="E81" s="2" t="e">
        <f t="shared" si="65"/>
        <v>#DIV/0!</v>
      </c>
      <c r="H81">
        <f t="shared" si="60"/>
        <v>0</v>
      </c>
      <c r="L81">
        <v>0</v>
      </c>
      <c r="M81">
        <f t="shared" si="66"/>
        <v>0</v>
      </c>
      <c r="O81">
        <f t="shared" si="61"/>
        <v>0</v>
      </c>
    </row>
    <row r="82" spans="2:15" x14ac:dyDescent="0.35">
      <c r="B82" s="3"/>
      <c r="C82" s="3"/>
      <c r="D82" s="3"/>
      <c r="E82" s="2" t="e">
        <f t="shared" si="65"/>
        <v>#DIV/0!</v>
      </c>
      <c r="H82">
        <f t="shared" si="60"/>
        <v>0</v>
      </c>
      <c r="L82">
        <f t="shared" ref="L82" si="68">B82*10</f>
        <v>0</v>
      </c>
      <c r="M82">
        <f t="shared" si="66"/>
        <v>0</v>
      </c>
      <c r="O82">
        <f t="shared" si="61"/>
        <v>0</v>
      </c>
    </row>
    <row r="83" spans="2:15" x14ac:dyDescent="0.35">
      <c r="B83" s="3"/>
      <c r="C83" s="3"/>
      <c r="D83" s="3"/>
      <c r="E83" s="2" t="e">
        <f t="shared" si="65"/>
        <v>#DIV/0!</v>
      </c>
      <c r="H83">
        <f t="shared" si="60"/>
        <v>0</v>
      </c>
      <c r="L83">
        <f t="shared" si="67"/>
        <v>0</v>
      </c>
      <c r="M83">
        <f t="shared" si="66"/>
        <v>0</v>
      </c>
      <c r="O83">
        <f t="shared" si="61"/>
        <v>0</v>
      </c>
    </row>
    <row r="84" spans="2:15" x14ac:dyDescent="0.35">
      <c r="B84" s="3"/>
      <c r="C84" s="3"/>
      <c r="D84" s="3"/>
      <c r="E84" s="2" t="e">
        <f t="shared" si="65"/>
        <v>#DIV/0!</v>
      </c>
      <c r="H84">
        <f t="shared" si="60"/>
        <v>0</v>
      </c>
      <c r="L84">
        <f t="shared" si="67"/>
        <v>0</v>
      </c>
      <c r="M84">
        <f t="shared" si="66"/>
        <v>0</v>
      </c>
      <c r="O84">
        <f t="shared" si="61"/>
        <v>0</v>
      </c>
    </row>
    <row r="85" spans="2:15" x14ac:dyDescent="0.35">
      <c r="B85" s="3"/>
      <c r="C85" s="3"/>
      <c r="D85" s="3"/>
      <c r="E85" s="2" t="e">
        <f t="shared" si="65"/>
        <v>#DIV/0!</v>
      </c>
      <c r="H85">
        <f t="shared" si="60"/>
        <v>0</v>
      </c>
      <c r="L85">
        <f t="shared" si="67"/>
        <v>0</v>
      </c>
      <c r="M85">
        <f t="shared" si="66"/>
        <v>0</v>
      </c>
      <c r="O85">
        <f t="shared" si="61"/>
        <v>0</v>
      </c>
    </row>
    <row r="86" spans="2:15" x14ac:dyDescent="0.35">
      <c r="B86" s="3"/>
      <c r="C86" s="3"/>
      <c r="D86" s="3"/>
      <c r="E86" s="2" t="e">
        <f t="shared" si="65"/>
        <v>#DIV/0!</v>
      </c>
      <c r="H86">
        <f t="shared" si="60"/>
        <v>0</v>
      </c>
      <c r="L86">
        <f t="shared" si="67"/>
        <v>0</v>
      </c>
      <c r="M86">
        <f t="shared" si="66"/>
        <v>0</v>
      </c>
      <c r="O86">
        <f t="shared" si="61"/>
        <v>0</v>
      </c>
    </row>
    <row r="87" spans="2:15" x14ac:dyDescent="0.35">
      <c r="B87" s="3"/>
      <c r="C87" s="3"/>
      <c r="D87" s="3"/>
      <c r="E87" s="2" t="e">
        <f t="shared" si="65"/>
        <v>#DIV/0!</v>
      </c>
      <c r="H87">
        <f t="shared" si="60"/>
        <v>0</v>
      </c>
      <c r="L87">
        <f t="shared" si="67"/>
        <v>0</v>
      </c>
      <c r="M87">
        <f t="shared" si="66"/>
        <v>0</v>
      </c>
      <c r="O87">
        <f t="shared" si="61"/>
        <v>0</v>
      </c>
    </row>
    <row r="88" spans="2:15" x14ac:dyDescent="0.35">
      <c r="B88" s="3"/>
      <c r="C88" s="3"/>
      <c r="D88" s="3"/>
      <c r="E88" s="2" t="e">
        <f t="shared" si="65"/>
        <v>#DIV/0!</v>
      </c>
      <c r="H88">
        <f t="shared" si="60"/>
        <v>0</v>
      </c>
      <c r="L88">
        <f t="shared" si="67"/>
        <v>0</v>
      </c>
      <c r="M88">
        <f t="shared" si="66"/>
        <v>0</v>
      </c>
      <c r="O88">
        <f t="shared" si="61"/>
        <v>0</v>
      </c>
    </row>
    <row r="89" spans="2:15" x14ac:dyDescent="0.35">
      <c r="B89" s="3"/>
      <c r="C89" s="3"/>
      <c r="D89" s="3"/>
      <c r="E89" s="2" t="e">
        <f t="shared" si="65"/>
        <v>#DIV/0!</v>
      </c>
      <c r="H89">
        <f t="shared" si="60"/>
        <v>0</v>
      </c>
      <c r="L89">
        <f t="shared" si="67"/>
        <v>0</v>
      </c>
      <c r="M89">
        <f t="shared" si="66"/>
        <v>0</v>
      </c>
      <c r="O89">
        <f t="shared" si="61"/>
        <v>0</v>
      </c>
    </row>
    <row r="90" spans="2:15" x14ac:dyDescent="0.35">
      <c r="B90" s="3"/>
      <c r="C90" s="3"/>
      <c r="D90" s="3"/>
      <c r="E90" s="2" t="e">
        <f t="shared" si="65"/>
        <v>#DIV/0!</v>
      </c>
      <c r="H90">
        <f t="shared" si="60"/>
        <v>0</v>
      </c>
      <c r="L90">
        <f t="shared" si="67"/>
        <v>0</v>
      </c>
      <c r="M90">
        <f t="shared" si="66"/>
        <v>0</v>
      </c>
      <c r="O90">
        <f t="shared" si="61"/>
        <v>0</v>
      </c>
    </row>
    <row r="91" spans="2:15" ht="14.25" customHeight="1" x14ac:dyDescent="0.35">
      <c r="B91" s="3"/>
      <c r="C91" s="3"/>
      <c r="D91" s="3"/>
      <c r="E91" s="2" t="e">
        <f t="shared" si="65"/>
        <v>#DIV/0!</v>
      </c>
      <c r="H91">
        <f t="shared" si="60"/>
        <v>0</v>
      </c>
      <c r="L91">
        <v>0</v>
      </c>
      <c r="M91">
        <f t="shared" si="66"/>
        <v>0</v>
      </c>
      <c r="O91">
        <f t="shared" si="61"/>
        <v>0</v>
      </c>
    </row>
    <row r="92" spans="2:15" ht="14.25" customHeight="1" x14ac:dyDescent="0.35">
      <c r="B92" s="3"/>
      <c r="C92" s="3"/>
      <c r="D92" s="3"/>
      <c r="E92" s="2" t="e">
        <f t="shared" si="65"/>
        <v>#DIV/0!</v>
      </c>
      <c r="H92">
        <f t="shared" si="60"/>
        <v>0</v>
      </c>
      <c r="L92">
        <v>0</v>
      </c>
      <c r="M92">
        <f t="shared" si="66"/>
        <v>0</v>
      </c>
      <c r="O92">
        <f t="shared" si="61"/>
        <v>0</v>
      </c>
    </row>
    <row r="93" spans="2:15" x14ac:dyDescent="0.35">
      <c r="B93" s="3"/>
      <c r="C93" s="3"/>
      <c r="D93" s="3"/>
      <c r="E93" s="2" t="e">
        <f t="shared" si="65"/>
        <v>#DIV/0!</v>
      </c>
      <c r="H93">
        <f t="shared" si="60"/>
        <v>0</v>
      </c>
      <c r="L93">
        <f t="shared" si="67"/>
        <v>0</v>
      </c>
      <c r="M93">
        <f t="shared" si="66"/>
        <v>0</v>
      </c>
      <c r="O93">
        <f t="shared" si="61"/>
        <v>0</v>
      </c>
    </row>
    <row r="94" spans="2:15" ht="14.25" customHeight="1" x14ac:dyDescent="0.35">
      <c r="B94" s="3"/>
      <c r="C94" s="3"/>
      <c r="D94" s="3"/>
      <c r="E94" s="2" t="e">
        <f t="shared" si="65"/>
        <v>#DIV/0!</v>
      </c>
      <c r="H94">
        <f t="shared" si="60"/>
        <v>0</v>
      </c>
      <c r="L94">
        <v>0</v>
      </c>
      <c r="M94">
        <f t="shared" si="66"/>
        <v>0</v>
      </c>
      <c r="O94">
        <f t="shared" si="61"/>
        <v>0</v>
      </c>
    </row>
    <row r="95" spans="2:15" x14ac:dyDescent="0.35">
      <c r="B95" s="3"/>
      <c r="C95" s="3"/>
      <c r="D95" s="3"/>
      <c r="E95" s="2" t="e">
        <f t="shared" si="65"/>
        <v>#DIV/0!</v>
      </c>
      <c r="H95">
        <f t="shared" si="60"/>
        <v>0</v>
      </c>
      <c r="L95">
        <f t="shared" ref="L95:L97" si="69">B95*10</f>
        <v>0</v>
      </c>
      <c r="M95">
        <f t="shared" si="66"/>
        <v>0</v>
      </c>
      <c r="O95">
        <f t="shared" si="61"/>
        <v>0</v>
      </c>
    </row>
    <row r="96" spans="2:15" x14ac:dyDescent="0.35">
      <c r="B96" s="3"/>
      <c r="C96" s="3"/>
      <c r="D96" s="3"/>
      <c r="E96" s="2" t="e">
        <f t="shared" si="65"/>
        <v>#DIV/0!</v>
      </c>
      <c r="H96">
        <f t="shared" si="60"/>
        <v>0</v>
      </c>
      <c r="L96">
        <f t="shared" si="69"/>
        <v>0</v>
      </c>
      <c r="M96">
        <f t="shared" si="66"/>
        <v>0</v>
      </c>
      <c r="O96">
        <f t="shared" si="61"/>
        <v>0</v>
      </c>
    </row>
    <row r="97" spans="2:15" ht="16.5" customHeight="1" x14ac:dyDescent="0.35">
      <c r="B97" s="3"/>
      <c r="C97" s="3"/>
      <c r="D97" s="3"/>
      <c r="E97" s="2" t="e">
        <f t="shared" si="65"/>
        <v>#DIV/0!</v>
      </c>
      <c r="H97">
        <f t="shared" si="60"/>
        <v>0</v>
      </c>
      <c r="L97">
        <f t="shared" si="69"/>
        <v>0</v>
      </c>
      <c r="M97">
        <f t="shared" si="66"/>
        <v>0</v>
      </c>
      <c r="O97">
        <f t="shared" si="61"/>
        <v>0</v>
      </c>
    </row>
    <row r="98" spans="2:15" ht="14.25" customHeight="1" x14ac:dyDescent="0.35">
      <c r="B98" s="3"/>
      <c r="C98" s="3"/>
      <c r="D98" s="3"/>
      <c r="E98" s="2" t="e">
        <f t="shared" si="65"/>
        <v>#DIV/0!</v>
      </c>
      <c r="H98">
        <f t="shared" si="60"/>
        <v>0</v>
      </c>
      <c r="L98">
        <v>0</v>
      </c>
      <c r="M98">
        <f t="shared" si="66"/>
        <v>0</v>
      </c>
      <c r="O98">
        <f t="shared" si="61"/>
        <v>0</v>
      </c>
    </row>
    <row r="99" spans="2:15" x14ac:dyDescent="0.35">
      <c r="B99" s="3"/>
      <c r="C99" s="3"/>
      <c r="D99" s="3"/>
      <c r="E99" s="2" t="e">
        <f t="shared" si="65"/>
        <v>#DIV/0!</v>
      </c>
      <c r="H99">
        <f t="shared" si="60"/>
        <v>0</v>
      </c>
      <c r="L99">
        <f t="shared" ref="L99" si="70">B99*10</f>
        <v>0</v>
      </c>
      <c r="M99">
        <f t="shared" si="66"/>
        <v>0</v>
      </c>
      <c r="O99">
        <f t="shared" si="61"/>
        <v>0</v>
      </c>
    </row>
    <row r="100" spans="2:15" x14ac:dyDescent="0.35">
      <c r="B100" s="3"/>
      <c r="C100" s="3"/>
      <c r="D100" s="3"/>
      <c r="E100" s="2" t="e">
        <f t="shared" si="65"/>
        <v>#DIV/0!</v>
      </c>
      <c r="H100">
        <f t="shared" si="60"/>
        <v>0</v>
      </c>
      <c r="L100">
        <f t="shared" si="67"/>
        <v>0</v>
      </c>
      <c r="M100">
        <f t="shared" si="66"/>
        <v>0</v>
      </c>
      <c r="O100">
        <f t="shared" si="61"/>
        <v>0</v>
      </c>
    </row>
    <row r="101" spans="2:15" x14ac:dyDescent="0.35">
      <c r="B101" s="3"/>
      <c r="C101" s="3"/>
      <c r="D101" s="3"/>
      <c r="E101" s="2" t="e">
        <f t="shared" si="65"/>
        <v>#DIV/0!</v>
      </c>
      <c r="H101">
        <f t="shared" si="60"/>
        <v>0</v>
      </c>
      <c r="L101">
        <f t="shared" si="67"/>
        <v>0</v>
      </c>
      <c r="M101">
        <f t="shared" si="66"/>
        <v>0</v>
      </c>
      <c r="O101">
        <f t="shared" si="61"/>
        <v>0</v>
      </c>
    </row>
    <row r="102" spans="2:15" ht="14.25" customHeight="1" x14ac:dyDescent="0.35">
      <c r="B102" s="3"/>
      <c r="C102" s="3"/>
      <c r="D102" s="3"/>
      <c r="E102" s="2" t="e">
        <f t="shared" si="65"/>
        <v>#DIV/0!</v>
      </c>
      <c r="H102">
        <f t="shared" si="60"/>
        <v>0</v>
      </c>
      <c r="L102">
        <v>0</v>
      </c>
      <c r="M102">
        <f t="shared" si="66"/>
        <v>0</v>
      </c>
      <c r="O102">
        <f t="shared" si="61"/>
        <v>0</v>
      </c>
    </row>
    <row r="103" spans="2:15" x14ac:dyDescent="0.35">
      <c r="B103" s="3"/>
      <c r="C103" s="3"/>
      <c r="D103" s="3"/>
      <c r="E103" s="2" t="e">
        <f t="shared" si="65"/>
        <v>#DIV/0!</v>
      </c>
      <c r="H103">
        <f t="shared" si="60"/>
        <v>0</v>
      </c>
      <c r="L103">
        <f t="shared" si="67"/>
        <v>0</v>
      </c>
      <c r="M103">
        <f t="shared" si="66"/>
        <v>0</v>
      </c>
      <c r="O103">
        <f t="shared" si="61"/>
        <v>0</v>
      </c>
    </row>
    <row r="104" spans="2:15" x14ac:dyDescent="0.35">
      <c r="B104" s="3"/>
      <c r="C104" s="3"/>
      <c r="D104" s="3"/>
      <c r="E104" s="2" t="e">
        <f t="shared" si="65"/>
        <v>#DIV/0!</v>
      </c>
      <c r="H104">
        <f t="shared" si="60"/>
        <v>0</v>
      </c>
      <c r="L104">
        <f t="shared" si="67"/>
        <v>0</v>
      </c>
      <c r="M104">
        <f t="shared" si="66"/>
        <v>0</v>
      </c>
      <c r="O104">
        <f t="shared" si="61"/>
        <v>0</v>
      </c>
    </row>
    <row r="105" spans="2:15" x14ac:dyDescent="0.35">
      <c r="B105" s="3"/>
      <c r="C105" s="3"/>
      <c r="D105" s="3"/>
      <c r="E105" s="2" t="e">
        <f t="shared" si="65"/>
        <v>#DIV/0!</v>
      </c>
      <c r="H105">
        <f t="shared" si="60"/>
        <v>0</v>
      </c>
      <c r="L105">
        <f t="shared" si="67"/>
        <v>0</v>
      </c>
      <c r="M105">
        <f t="shared" si="66"/>
        <v>0</v>
      </c>
      <c r="O105">
        <f t="shared" si="61"/>
        <v>0</v>
      </c>
    </row>
    <row r="106" spans="2:15" x14ac:dyDescent="0.35">
      <c r="B106" s="3"/>
      <c r="C106" s="3"/>
      <c r="D106" s="3"/>
      <c r="E106" s="2" t="e">
        <f t="shared" si="65"/>
        <v>#DIV/0!</v>
      </c>
      <c r="H106">
        <f t="shared" si="60"/>
        <v>0</v>
      </c>
      <c r="L106">
        <f t="shared" si="67"/>
        <v>0</v>
      </c>
      <c r="M106">
        <f t="shared" si="66"/>
        <v>0</v>
      </c>
      <c r="O106">
        <f t="shared" si="61"/>
        <v>0</v>
      </c>
    </row>
    <row r="107" spans="2:15" x14ac:dyDescent="0.35">
      <c r="B107" s="3"/>
      <c r="C107" s="3"/>
      <c r="D107" s="3"/>
      <c r="E107" s="2" t="e">
        <f t="shared" si="65"/>
        <v>#DIV/0!</v>
      </c>
      <c r="H107">
        <f t="shared" si="60"/>
        <v>0</v>
      </c>
      <c r="L107">
        <f t="shared" si="67"/>
        <v>0</v>
      </c>
      <c r="M107">
        <f t="shared" si="66"/>
        <v>0</v>
      </c>
      <c r="O107">
        <f t="shared" si="61"/>
        <v>0</v>
      </c>
    </row>
    <row r="108" spans="2:15" x14ac:dyDescent="0.35">
      <c r="E108" s="2" t="e">
        <f t="shared" si="65"/>
        <v>#DIV/0!</v>
      </c>
      <c r="H108">
        <f t="shared" si="60"/>
        <v>0</v>
      </c>
      <c r="L108">
        <f t="shared" si="67"/>
        <v>0</v>
      </c>
      <c r="M108">
        <f t="shared" si="66"/>
        <v>0</v>
      </c>
      <c r="O108">
        <f t="shared" si="61"/>
        <v>0</v>
      </c>
    </row>
    <row r="109" spans="2:15" x14ac:dyDescent="0.35">
      <c r="E109" s="2" t="e">
        <f t="shared" si="65"/>
        <v>#DIV/0!</v>
      </c>
      <c r="H109">
        <f t="shared" si="60"/>
        <v>0</v>
      </c>
      <c r="L109">
        <f t="shared" si="67"/>
        <v>0</v>
      </c>
      <c r="M109">
        <f t="shared" si="66"/>
        <v>0</v>
      </c>
      <c r="O109">
        <f t="shared" si="61"/>
        <v>0</v>
      </c>
    </row>
    <row r="110" spans="2:15" x14ac:dyDescent="0.35">
      <c r="E110" s="2" t="e">
        <f t="shared" si="65"/>
        <v>#DIV/0!</v>
      </c>
      <c r="H110">
        <f t="shared" si="60"/>
        <v>0</v>
      </c>
      <c r="L110">
        <f t="shared" si="67"/>
        <v>0</v>
      </c>
      <c r="M110">
        <f t="shared" si="66"/>
        <v>0</v>
      </c>
      <c r="O110">
        <f t="shared" si="61"/>
        <v>0</v>
      </c>
    </row>
    <row r="111" spans="2:15" x14ac:dyDescent="0.35">
      <c r="E111" s="2" t="e">
        <f t="shared" si="65"/>
        <v>#DIV/0!</v>
      </c>
      <c r="H111">
        <f t="shared" si="60"/>
        <v>0</v>
      </c>
      <c r="L111">
        <f t="shared" si="67"/>
        <v>0</v>
      </c>
      <c r="M111">
        <f t="shared" si="66"/>
        <v>0</v>
      </c>
      <c r="O111">
        <f t="shared" si="61"/>
        <v>0</v>
      </c>
    </row>
    <row r="112" spans="2:15" x14ac:dyDescent="0.35">
      <c r="E112" s="2" t="e">
        <f t="shared" si="65"/>
        <v>#DIV/0!</v>
      </c>
      <c r="H112">
        <f t="shared" si="60"/>
        <v>0</v>
      </c>
      <c r="L112">
        <f t="shared" si="67"/>
        <v>0</v>
      </c>
      <c r="M112">
        <f t="shared" si="66"/>
        <v>0</v>
      </c>
      <c r="O112">
        <f t="shared" si="61"/>
        <v>0</v>
      </c>
    </row>
    <row r="113" spans="5:15" x14ac:dyDescent="0.35">
      <c r="E113" s="2" t="e">
        <f t="shared" si="65"/>
        <v>#DIV/0!</v>
      </c>
      <c r="H113">
        <f t="shared" si="60"/>
        <v>0</v>
      </c>
      <c r="L113">
        <f t="shared" si="67"/>
        <v>0</v>
      </c>
      <c r="M113">
        <f t="shared" si="66"/>
        <v>0</v>
      </c>
      <c r="O113">
        <f t="shared" si="61"/>
        <v>0</v>
      </c>
    </row>
    <row r="114" spans="5:15" x14ac:dyDescent="0.35">
      <c r="E114" s="2" t="e">
        <f t="shared" si="65"/>
        <v>#DIV/0!</v>
      </c>
      <c r="H114">
        <f t="shared" si="60"/>
        <v>0</v>
      </c>
      <c r="L114">
        <f t="shared" si="67"/>
        <v>0</v>
      </c>
      <c r="M114">
        <f t="shared" si="66"/>
        <v>0</v>
      </c>
      <c r="O114">
        <f t="shared" si="61"/>
        <v>0</v>
      </c>
    </row>
    <row r="115" spans="5:15" x14ac:dyDescent="0.35">
      <c r="E115" s="2" t="e">
        <f t="shared" si="65"/>
        <v>#DIV/0!</v>
      </c>
      <c r="H115">
        <f t="shared" si="60"/>
        <v>0</v>
      </c>
      <c r="L115">
        <f t="shared" si="67"/>
        <v>0</v>
      </c>
      <c r="M115">
        <v>0</v>
      </c>
      <c r="O115">
        <f t="shared" si="61"/>
        <v>0</v>
      </c>
    </row>
    <row r="116" spans="5:15" x14ac:dyDescent="0.35">
      <c r="E116" s="2" t="e">
        <f t="shared" si="65"/>
        <v>#DIV/0!</v>
      </c>
      <c r="H116">
        <f t="shared" si="60"/>
        <v>0</v>
      </c>
      <c r="L116">
        <f t="shared" si="67"/>
        <v>0</v>
      </c>
      <c r="M116">
        <f t="shared" ref="M116:M174" si="71">D116*5</f>
        <v>0</v>
      </c>
      <c r="O116">
        <f t="shared" si="61"/>
        <v>0</v>
      </c>
    </row>
    <row r="117" spans="5:15" x14ac:dyDescent="0.35">
      <c r="E117" s="2" t="e">
        <f t="shared" si="65"/>
        <v>#DIV/0!</v>
      </c>
      <c r="H117">
        <f t="shared" si="60"/>
        <v>0</v>
      </c>
      <c r="L117">
        <f t="shared" si="67"/>
        <v>0</v>
      </c>
      <c r="M117">
        <f t="shared" si="71"/>
        <v>0</v>
      </c>
      <c r="O117">
        <f t="shared" si="61"/>
        <v>0</v>
      </c>
    </row>
    <row r="118" spans="5:15" x14ac:dyDescent="0.35">
      <c r="E118" s="2" t="e">
        <f t="shared" si="65"/>
        <v>#DIV/0!</v>
      </c>
      <c r="H118">
        <f t="shared" si="60"/>
        <v>0</v>
      </c>
      <c r="L118">
        <f t="shared" si="67"/>
        <v>0</v>
      </c>
      <c r="M118">
        <f t="shared" si="71"/>
        <v>0</v>
      </c>
      <c r="O118">
        <f t="shared" si="61"/>
        <v>0</v>
      </c>
    </row>
    <row r="119" spans="5:15" x14ac:dyDescent="0.35">
      <c r="E119" s="2" t="e">
        <f t="shared" si="65"/>
        <v>#DIV/0!</v>
      </c>
      <c r="H119">
        <f t="shared" si="60"/>
        <v>0</v>
      </c>
      <c r="L119">
        <f t="shared" si="67"/>
        <v>0</v>
      </c>
      <c r="M119">
        <f t="shared" si="71"/>
        <v>0</v>
      </c>
      <c r="O119">
        <f t="shared" si="61"/>
        <v>0</v>
      </c>
    </row>
    <row r="120" spans="5:15" x14ac:dyDescent="0.35">
      <c r="E120" s="2" t="e">
        <f t="shared" si="65"/>
        <v>#DIV/0!</v>
      </c>
      <c r="H120">
        <f t="shared" si="60"/>
        <v>0</v>
      </c>
      <c r="L120">
        <f t="shared" si="67"/>
        <v>0</v>
      </c>
      <c r="M120">
        <f t="shared" si="71"/>
        <v>0</v>
      </c>
      <c r="O120">
        <f t="shared" si="61"/>
        <v>0</v>
      </c>
    </row>
    <row r="121" spans="5:15" x14ac:dyDescent="0.35">
      <c r="E121" s="2" t="e">
        <f t="shared" si="65"/>
        <v>#DIV/0!</v>
      </c>
      <c r="H121">
        <f t="shared" si="60"/>
        <v>0</v>
      </c>
      <c r="L121">
        <f t="shared" si="67"/>
        <v>0</v>
      </c>
      <c r="M121">
        <f t="shared" si="71"/>
        <v>0</v>
      </c>
      <c r="O121">
        <f t="shared" si="61"/>
        <v>0</v>
      </c>
    </row>
    <row r="122" spans="5:15" x14ac:dyDescent="0.35">
      <c r="E122" s="2" t="e">
        <f t="shared" si="65"/>
        <v>#DIV/0!</v>
      </c>
      <c r="H122">
        <f t="shared" si="60"/>
        <v>0</v>
      </c>
      <c r="L122">
        <f t="shared" si="67"/>
        <v>0</v>
      </c>
      <c r="M122">
        <f t="shared" si="71"/>
        <v>0</v>
      </c>
      <c r="O122">
        <f t="shared" si="61"/>
        <v>0</v>
      </c>
    </row>
    <row r="123" spans="5:15" x14ac:dyDescent="0.35">
      <c r="E123" s="2" t="e">
        <f t="shared" si="65"/>
        <v>#DIV/0!</v>
      </c>
      <c r="H123">
        <f t="shared" si="60"/>
        <v>0</v>
      </c>
      <c r="L123">
        <f t="shared" si="67"/>
        <v>0</v>
      </c>
      <c r="M123">
        <f t="shared" si="71"/>
        <v>0</v>
      </c>
      <c r="O123">
        <f t="shared" si="61"/>
        <v>0</v>
      </c>
    </row>
    <row r="124" spans="5:15" x14ac:dyDescent="0.35">
      <c r="E124" s="2" t="e">
        <f t="shared" si="65"/>
        <v>#DIV/0!</v>
      </c>
      <c r="H124">
        <f t="shared" si="60"/>
        <v>0</v>
      </c>
      <c r="L124">
        <f t="shared" si="67"/>
        <v>0</v>
      </c>
      <c r="M124">
        <f t="shared" si="71"/>
        <v>0</v>
      </c>
      <c r="O124">
        <f t="shared" si="61"/>
        <v>0</v>
      </c>
    </row>
    <row r="125" spans="5:15" x14ac:dyDescent="0.35">
      <c r="E125" s="2" t="e">
        <f t="shared" si="65"/>
        <v>#DIV/0!</v>
      </c>
      <c r="H125">
        <f t="shared" si="60"/>
        <v>0</v>
      </c>
      <c r="L125">
        <f t="shared" si="67"/>
        <v>0</v>
      </c>
      <c r="M125">
        <f t="shared" si="71"/>
        <v>0</v>
      </c>
      <c r="O125">
        <f t="shared" si="61"/>
        <v>0</v>
      </c>
    </row>
    <row r="126" spans="5:15" x14ac:dyDescent="0.35">
      <c r="E126" s="2" t="e">
        <f t="shared" si="65"/>
        <v>#DIV/0!</v>
      </c>
      <c r="H126">
        <f t="shared" si="60"/>
        <v>0</v>
      </c>
      <c r="L126">
        <f t="shared" si="67"/>
        <v>0</v>
      </c>
      <c r="M126">
        <f t="shared" si="71"/>
        <v>0</v>
      </c>
      <c r="O126">
        <f t="shared" si="61"/>
        <v>0</v>
      </c>
    </row>
    <row r="127" spans="5:15" x14ac:dyDescent="0.35">
      <c r="E127" s="2" t="e">
        <f t="shared" si="65"/>
        <v>#DIV/0!</v>
      </c>
      <c r="H127">
        <f t="shared" ref="H127:H174" si="72">F127-G127</f>
        <v>0</v>
      </c>
      <c r="L127">
        <f t="shared" si="67"/>
        <v>0</v>
      </c>
      <c r="M127">
        <f t="shared" si="71"/>
        <v>0</v>
      </c>
      <c r="O127">
        <f t="shared" ref="O127:O174" si="73">SUM(I127:N127)</f>
        <v>0</v>
      </c>
    </row>
    <row r="128" spans="5:15" x14ac:dyDescent="0.35">
      <c r="E128" s="2" t="e">
        <f t="shared" si="65"/>
        <v>#DIV/0!</v>
      </c>
      <c r="H128">
        <f t="shared" si="72"/>
        <v>0</v>
      </c>
      <c r="L128">
        <f t="shared" si="67"/>
        <v>0</v>
      </c>
      <c r="M128">
        <f t="shared" si="71"/>
        <v>0</v>
      </c>
      <c r="O128">
        <f t="shared" si="73"/>
        <v>0</v>
      </c>
    </row>
    <row r="129" spans="1:16" x14ac:dyDescent="0.35">
      <c r="E129" s="2" t="e">
        <f t="shared" si="65"/>
        <v>#DIV/0!</v>
      </c>
      <c r="H129">
        <f t="shared" si="72"/>
        <v>0</v>
      </c>
      <c r="L129">
        <f t="shared" si="67"/>
        <v>0</v>
      </c>
      <c r="M129">
        <f t="shared" si="71"/>
        <v>0</v>
      </c>
      <c r="O129">
        <f t="shared" si="73"/>
        <v>0</v>
      </c>
    </row>
    <row r="130" spans="1:16" x14ac:dyDescent="0.35">
      <c r="E130" s="2" t="e">
        <f t="shared" si="65"/>
        <v>#DIV/0!</v>
      </c>
      <c r="H130">
        <f t="shared" si="72"/>
        <v>0</v>
      </c>
      <c r="L130">
        <f t="shared" si="67"/>
        <v>0</v>
      </c>
      <c r="M130">
        <f t="shared" si="71"/>
        <v>0</v>
      </c>
      <c r="O130">
        <f t="shared" si="73"/>
        <v>0</v>
      </c>
    </row>
    <row r="131" spans="1:16" x14ac:dyDescent="0.35">
      <c r="E131" s="2" t="e">
        <f t="shared" si="65"/>
        <v>#DIV/0!</v>
      </c>
      <c r="H131">
        <f t="shared" si="72"/>
        <v>0</v>
      </c>
      <c r="L131">
        <f t="shared" si="67"/>
        <v>0</v>
      </c>
      <c r="M131">
        <f t="shared" si="71"/>
        <v>0</v>
      </c>
      <c r="O131">
        <f t="shared" si="73"/>
        <v>0</v>
      </c>
    </row>
    <row r="132" spans="1:16" x14ac:dyDescent="0.35">
      <c r="E132" s="2" t="e">
        <f t="shared" si="65"/>
        <v>#DIV/0!</v>
      </c>
      <c r="H132">
        <f t="shared" si="72"/>
        <v>0</v>
      </c>
      <c r="L132">
        <f t="shared" si="67"/>
        <v>0</v>
      </c>
      <c r="M132">
        <f t="shared" si="71"/>
        <v>0</v>
      </c>
      <c r="O132">
        <f t="shared" si="73"/>
        <v>0</v>
      </c>
    </row>
    <row r="133" spans="1:16" x14ac:dyDescent="0.35">
      <c r="E133" s="2" t="e">
        <f t="shared" si="65"/>
        <v>#DIV/0!</v>
      </c>
      <c r="H133">
        <f t="shared" si="72"/>
        <v>0</v>
      </c>
      <c r="L133">
        <f t="shared" si="67"/>
        <v>0</v>
      </c>
      <c r="M133">
        <f t="shared" si="71"/>
        <v>0</v>
      </c>
      <c r="O133">
        <f t="shared" si="73"/>
        <v>0</v>
      </c>
    </row>
    <row r="134" spans="1:16" x14ac:dyDescent="0.35">
      <c r="E134" s="2" t="e">
        <f t="shared" si="65"/>
        <v>#DIV/0!</v>
      </c>
      <c r="H134">
        <f t="shared" si="72"/>
        <v>0</v>
      </c>
      <c r="L134">
        <f t="shared" si="67"/>
        <v>0</v>
      </c>
      <c r="M134">
        <f t="shared" si="71"/>
        <v>0</v>
      </c>
      <c r="O134">
        <f t="shared" si="73"/>
        <v>0</v>
      </c>
    </row>
    <row r="135" spans="1:16" x14ac:dyDescent="0.35">
      <c r="E135" s="2" t="e">
        <f t="shared" si="65"/>
        <v>#DIV/0!</v>
      </c>
      <c r="H135">
        <f t="shared" si="72"/>
        <v>0</v>
      </c>
      <c r="L135">
        <f t="shared" si="67"/>
        <v>0</v>
      </c>
      <c r="M135">
        <f t="shared" si="71"/>
        <v>0</v>
      </c>
      <c r="O135">
        <f t="shared" si="73"/>
        <v>0</v>
      </c>
    </row>
    <row r="136" spans="1:16" x14ac:dyDescent="0.35">
      <c r="A136" s="6"/>
      <c r="B136" s="4"/>
      <c r="C136" s="4"/>
      <c r="D136" s="4"/>
      <c r="E136" s="5" t="e">
        <f t="shared" si="65"/>
        <v>#DIV/0!</v>
      </c>
      <c r="F136" s="4"/>
      <c r="G136" s="4"/>
      <c r="H136" s="4">
        <f t="shared" si="72"/>
        <v>0</v>
      </c>
      <c r="I136" s="4"/>
      <c r="J136" s="4"/>
      <c r="K136" s="4"/>
      <c r="L136" s="4">
        <f t="shared" si="67"/>
        <v>0</v>
      </c>
      <c r="M136" s="4">
        <f t="shared" si="71"/>
        <v>0</v>
      </c>
      <c r="N136" s="4"/>
      <c r="O136" s="4">
        <f t="shared" si="73"/>
        <v>0</v>
      </c>
      <c r="P136" s="4"/>
    </row>
    <row r="137" spans="1:16" x14ac:dyDescent="0.35">
      <c r="E137" s="2" t="e">
        <f t="shared" si="65"/>
        <v>#DIV/0!</v>
      </c>
      <c r="H137">
        <f t="shared" si="72"/>
        <v>0</v>
      </c>
      <c r="L137">
        <f t="shared" si="67"/>
        <v>0</v>
      </c>
      <c r="M137">
        <f t="shared" si="71"/>
        <v>0</v>
      </c>
      <c r="O137">
        <f t="shared" si="73"/>
        <v>0</v>
      </c>
      <c r="P137" s="4"/>
    </row>
    <row r="138" spans="1:16" x14ac:dyDescent="0.35">
      <c r="E138" s="2" t="e">
        <f t="shared" si="65"/>
        <v>#DIV/0!</v>
      </c>
      <c r="H138">
        <f t="shared" si="72"/>
        <v>0</v>
      </c>
      <c r="L138">
        <f t="shared" si="67"/>
        <v>0</v>
      </c>
      <c r="M138">
        <f t="shared" si="71"/>
        <v>0</v>
      </c>
      <c r="O138">
        <f t="shared" si="73"/>
        <v>0</v>
      </c>
    </row>
    <row r="139" spans="1:16" x14ac:dyDescent="0.35">
      <c r="E139" s="2" t="e">
        <f t="shared" ref="E139:E174" si="74">(B139)/(B139+C139+D139)</f>
        <v>#DIV/0!</v>
      </c>
      <c r="H139">
        <f t="shared" si="72"/>
        <v>0</v>
      </c>
      <c r="L139">
        <f t="shared" si="67"/>
        <v>0</v>
      </c>
      <c r="M139">
        <f t="shared" si="71"/>
        <v>0</v>
      </c>
      <c r="O139">
        <f t="shared" si="73"/>
        <v>0</v>
      </c>
    </row>
    <row r="140" spans="1:16" x14ac:dyDescent="0.35">
      <c r="A140" s="6"/>
      <c r="B140" s="4"/>
      <c r="C140" s="4"/>
      <c r="D140" s="4"/>
      <c r="E140" s="5" t="e">
        <f t="shared" si="74"/>
        <v>#DIV/0!</v>
      </c>
      <c r="F140" s="4"/>
      <c r="G140" s="4"/>
      <c r="H140" s="4">
        <f t="shared" si="72"/>
        <v>0</v>
      </c>
      <c r="I140" s="4"/>
      <c r="J140" s="4"/>
      <c r="K140" s="4"/>
      <c r="L140" s="4">
        <f t="shared" ref="L140:L151" si="75">B140*10</f>
        <v>0</v>
      </c>
      <c r="M140" s="4">
        <f t="shared" si="71"/>
        <v>0</v>
      </c>
      <c r="N140" s="4"/>
      <c r="O140" s="4">
        <f t="shared" si="73"/>
        <v>0</v>
      </c>
      <c r="P140" s="4"/>
    </row>
    <row r="141" spans="1:16" x14ac:dyDescent="0.35">
      <c r="A141" s="6"/>
      <c r="B141" s="4"/>
      <c r="C141" s="4"/>
      <c r="D141" s="4"/>
      <c r="E141" s="5" t="e">
        <f t="shared" si="74"/>
        <v>#DIV/0!</v>
      </c>
      <c r="F141" s="4"/>
      <c r="G141" s="4"/>
      <c r="H141" s="4">
        <f t="shared" si="72"/>
        <v>0</v>
      </c>
      <c r="I141" s="4"/>
      <c r="J141" s="4"/>
      <c r="K141" s="4"/>
      <c r="L141" s="4">
        <f t="shared" si="75"/>
        <v>0</v>
      </c>
      <c r="M141" s="4">
        <f t="shared" si="71"/>
        <v>0</v>
      </c>
      <c r="N141" s="4"/>
      <c r="O141" s="4">
        <f t="shared" si="73"/>
        <v>0</v>
      </c>
      <c r="P141" s="4"/>
    </row>
    <row r="142" spans="1:16" x14ac:dyDescent="0.35">
      <c r="A142" s="6"/>
      <c r="B142" s="4"/>
      <c r="C142" s="4"/>
      <c r="D142" s="4"/>
      <c r="E142" s="5" t="e">
        <f t="shared" si="74"/>
        <v>#DIV/0!</v>
      </c>
      <c r="F142" s="4"/>
      <c r="G142" s="4"/>
      <c r="H142" s="4">
        <f t="shared" si="72"/>
        <v>0</v>
      </c>
      <c r="I142" s="4"/>
      <c r="J142" s="4"/>
      <c r="K142" s="4"/>
      <c r="L142" s="4">
        <f t="shared" si="75"/>
        <v>0</v>
      </c>
      <c r="M142" s="4">
        <f t="shared" si="71"/>
        <v>0</v>
      </c>
      <c r="N142" s="4"/>
      <c r="O142" s="4">
        <f t="shared" si="73"/>
        <v>0</v>
      </c>
      <c r="P142" s="4"/>
    </row>
    <row r="143" spans="1:16" x14ac:dyDescent="0.35">
      <c r="A143" s="6"/>
      <c r="B143" s="4"/>
      <c r="C143" s="4"/>
      <c r="D143" s="4"/>
      <c r="E143" s="5" t="e">
        <f t="shared" si="74"/>
        <v>#DIV/0!</v>
      </c>
      <c r="F143" s="4"/>
      <c r="G143" s="4"/>
      <c r="H143" s="4">
        <f t="shared" si="72"/>
        <v>0</v>
      </c>
      <c r="I143" s="4"/>
      <c r="J143" s="4"/>
      <c r="K143" s="4"/>
      <c r="L143" s="4">
        <f t="shared" si="75"/>
        <v>0</v>
      </c>
      <c r="M143" s="4">
        <f t="shared" si="71"/>
        <v>0</v>
      </c>
      <c r="N143" s="4"/>
      <c r="O143" s="4">
        <f t="shared" si="73"/>
        <v>0</v>
      </c>
      <c r="P143" s="4"/>
    </row>
    <row r="144" spans="1:16" x14ac:dyDescent="0.35">
      <c r="A144" s="6"/>
      <c r="B144" s="4"/>
      <c r="C144" s="4"/>
      <c r="D144" s="4"/>
      <c r="E144" s="5" t="e">
        <f t="shared" si="74"/>
        <v>#DIV/0!</v>
      </c>
      <c r="F144" s="4"/>
      <c r="G144" s="4"/>
      <c r="H144" s="4">
        <f t="shared" si="72"/>
        <v>0</v>
      </c>
      <c r="I144" s="4"/>
      <c r="J144" s="4"/>
      <c r="K144" s="4"/>
      <c r="L144" s="4">
        <f t="shared" si="75"/>
        <v>0</v>
      </c>
      <c r="M144" s="4">
        <f t="shared" si="71"/>
        <v>0</v>
      </c>
      <c r="N144" s="4"/>
      <c r="O144" s="4">
        <f t="shared" si="73"/>
        <v>0</v>
      </c>
      <c r="P144" s="4"/>
    </row>
    <row r="145" spans="1:15" x14ac:dyDescent="0.35">
      <c r="A145" s="6"/>
      <c r="B145" s="4"/>
      <c r="C145" s="4"/>
      <c r="D145" s="4"/>
      <c r="E145" s="5" t="e">
        <f t="shared" si="74"/>
        <v>#DIV/0!</v>
      </c>
      <c r="F145" s="4"/>
      <c r="G145" s="4"/>
      <c r="H145" s="4">
        <f t="shared" si="72"/>
        <v>0</v>
      </c>
      <c r="I145" s="4"/>
      <c r="J145" s="4"/>
      <c r="K145" s="4"/>
      <c r="L145" s="4">
        <f t="shared" si="75"/>
        <v>0</v>
      </c>
      <c r="M145" s="4">
        <f t="shared" si="71"/>
        <v>0</v>
      </c>
      <c r="N145" s="4"/>
      <c r="O145" s="4">
        <f t="shared" si="73"/>
        <v>0</v>
      </c>
    </row>
    <row r="146" spans="1:15" x14ac:dyDescent="0.35">
      <c r="E146" s="2" t="e">
        <f t="shared" si="74"/>
        <v>#DIV/0!</v>
      </c>
      <c r="H146">
        <f t="shared" si="72"/>
        <v>0</v>
      </c>
      <c r="L146">
        <f t="shared" si="75"/>
        <v>0</v>
      </c>
      <c r="M146">
        <f t="shared" si="71"/>
        <v>0</v>
      </c>
      <c r="O146">
        <f t="shared" si="73"/>
        <v>0</v>
      </c>
    </row>
    <row r="147" spans="1:15" x14ac:dyDescent="0.35">
      <c r="E147" s="2" t="e">
        <f t="shared" si="74"/>
        <v>#DIV/0!</v>
      </c>
      <c r="H147">
        <f t="shared" si="72"/>
        <v>0</v>
      </c>
      <c r="L147">
        <f t="shared" si="75"/>
        <v>0</v>
      </c>
      <c r="M147">
        <f t="shared" si="71"/>
        <v>0</v>
      </c>
      <c r="O147">
        <f t="shared" si="73"/>
        <v>0</v>
      </c>
    </row>
    <row r="148" spans="1:15" x14ac:dyDescent="0.35">
      <c r="E148" s="2" t="e">
        <f t="shared" si="74"/>
        <v>#DIV/0!</v>
      </c>
      <c r="H148">
        <f t="shared" si="72"/>
        <v>0</v>
      </c>
      <c r="L148">
        <f t="shared" si="75"/>
        <v>0</v>
      </c>
      <c r="M148">
        <f t="shared" si="71"/>
        <v>0</v>
      </c>
      <c r="O148">
        <f t="shared" si="73"/>
        <v>0</v>
      </c>
    </row>
    <row r="149" spans="1:15" x14ac:dyDescent="0.35">
      <c r="E149" s="2" t="e">
        <f t="shared" si="74"/>
        <v>#DIV/0!</v>
      </c>
      <c r="H149">
        <f t="shared" si="72"/>
        <v>0</v>
      </c>
      <c r="L149">
        <f t="shared" si="75"/>
        <v>0</v>
      </c>
      <c r="M149">
        <f t="shared" si="71"/>
        <v>0</v>
      </c>
      <c r="O149">
        <f t="shared" si="73"/>
        <v>0</v>
      </c>
    </row>
    <row r="150" spans="1:15" x14ac:dyDescent="0.35">
      <c r="E150" s="2" t="e">
        <f t="shared" si="74"/>
        <v>#DIV/0!</v>
      </c>
      <c r="H150">
        <f t="shared" si="72"/>
        <v>0</v>
      </c>
      <c r="L150">
        <f t="shared" si="75"/>
        <v>0</v>
      </c>
      <c r="M150">
        <f t="shared" si="71"/>
        <v>0</v>
      </c>
      <c r="O150">
        <f t="shared" si="73"/>
        <v>0</v>
      </c>
    </row>
    <row r="151" spans="1:15" x14ac:dyDescent="0.35">
      <c r="E151" s="2" t="e">
        <f t="shared" si="74"/>
        <v>#DIV/0!</v>
      </c>
      <c r="H151">
        <f t="shared" si="72"/>
        <v>0</v>
      </c>
      <c r="L151">
        <f t="shared" si="75"/>
        <v>0</v>
      </c>
      <c r="M151">
        <f t="shared" si="71"/>
        <v>0</v>
      </c>
      <c r="O151">
        <f t="shared" si="73"/>
        <v>0</v>
      </c>
    </row>
    <row r="152" spans="1:15" x14ac:dyDescent="0.35">
      <c r="E152" s="2" t="e">
        <f t="shared" si="74"/>
        <v>#DIV/0!</v>
      </c>
      <c r="H152">
        <f t="shared" si="72"/>
        <v>0</v>
      </c>
      <c r="M152">
        <f t="shared" si="71"/>
        <v>0</v>
      </c>
      <c r="O152">
        <f t="shared" si="73"/>
        <v>0</v>
      </c>
    </row>
    <row r="153" spans="1:15" x14ac:dyDescent="0.35">
      <c r="E153" s="2" t="e">
        <f t="shared" si="74"/>
        <v>#DIV/0!</v>
      </c>
      <c r="H153">
        <f t="shared" si="72"/>
        <v>0</v>
      </c>
      <c r="M153">
        <f t="shared" si="71"/>
        <v>0</v>
      </c>
      <c r="O153">
        <f t="shared" si="73"/>
        <v>0</v>
      </c>
    </row>
    <row r="154" spans="1:15" x14ac:dyDescent="0.35">
      <c r="E154" s="2" t="e">
        <f t="shared" si="74"/>
        <v>#DIV/0!</v>
      </c>
      <c r="H154">
        <f t="shared" si="72"/>
        <v>0</v>
      </c>
      <c r="M154">
        <f t="shared" si="71"/>
        <v>0</v>
      </c>
      <c r="O154">
        <f t="shared" si="73"/>
        <v>0</v>
      </c>
    </row>
    <row r="155" spans="1:15" x14ac:dyDescent="0.35">
      <c r="E155" s="2" t="e">
        <f t="shared" si="74"/>
        <v>#DIV/0!</v>
      </c>
      <c r="H155">
        <f t="shared" si="72"/>
        <v>0</v>
      </c>
      <c r="M155">
        <f t="shared" si="71"/>
        <v>0</v>
      </c>
      <c r="O155">
        <f t="shared" si="73"/>
        <v>0</v>
      </c>
    </row>
    <row r="156" spans="1:15" x14ac:dyDescent="0.35">
      <c r="E156" s="2" t="e">
        <f t="shared" si="74"/>
        <v>#DIV/0!</v>
      </c>
      <c r="H156">
        <f t="shared" si="72"/>
        <v>0</v>
      </c>
      <c r="M156">
        <f t="shared" si="71"/>
        <v>0</v>
      </c>
      <c r="O156">
        <f t="shared" si="73"/>
        <v>0</v>
      </c>
    </row>
    <row r="157" spans="1:15" x14ac:dyDescent="0.35">
      <c r="E157" s="2" t="e">
        <f t="shared" si="74"/>
        <v>#DIV/0!</v>
      </c>
      <c r="H157">
        <f t="shared" si="72"/>
        <v>0</v>
      </c>
      <c r="M157">
        <f t="shared" si="71"/>
        <v>0</v>
      </c>
      <c r="O157">
        <f t="shared" si="73"/>
        <v>0</v>
      </c>
    </row>
    <row r="158" spans="1:15" x14ac:dyDescent="0.35">
      <c r="E158" s="2" t="e">
        <f t="shared" si="74"/>
        <v>#DIV/0!</v>
      </c>
      <c r="H158">
        <f t="shared" si="72"/>
        <v>0</v>
      </c>
      <c r="M158">
        <f t="shared" si="71"/>
        <v>0</v>
      </c>
      <c r="O158">
        <f t="shared" si="73"/>
        <v>0</v>
      </c>
    </row>
    <row r="159" spans="1:15" x14ac:dyDescent="0.35">
      <c r="E159" s="2" t="e">
        <f t="shared" si="74"/>
        <v>#DIV/0!</v>
      </c>
      <c r="H159">
        <f t="shared" si="72"/>
        <v>0</v>
      </c>
      <c r="M159">
        <f t="shared" si="71"/>
        <v>0</v>
      </c>
      <c r="O159">
        <f t="shared" si="73"/>
        <v>0</v>
      </c>
    </row>
    <row r="160" spans="1:15" x14ac:dyDescent="0.35">
      <c r="E160" s="2" t="e">
        <f t="shared" si="74"/>
        <v>#DIV/0!</v>
      </c>
      <c r="H160">
        <f t="shared" si="72"/>
        <v>0</v>
      </c>
      <c r="M160">
        <f t="shared" si="71"/>
        <v>0</v>
      </c>
      <c r="O160">
        <f t="shared" si="73"/>
        <v>0</v>
      </c>
    </row>
    <row r="161" spans="5:15" x14ac:dyDescent="0.35">
      <c r="E161" s="2" t="e">
        <f t="shared" si="74"/>
        <v>#DIV/0!</v>
      </c>
      <c r="H161">
        <f t="shared" si="72"/>
        <v>0</v>
      </c>
      <c r="M161">
        <f t="shared" si="71"/>
        <v>0</v>
      </c>
      <c r="O161">
        <f t="shared" si="73"/>
        <v>0</v>
      </c>
    </row>
    <row r="162" spans="5:15" x14ac:dyDescent="0.35">
      <c r="E162" s="2" t="e">
        <f t="shared" si="74"/>
        <v>#DIV/0!</v>
      </c>
      <c r="H162">
        <f t="shared" si="72"/>
        <v>0</v>
      </c>
      <c r="M162">
        <f t="shared" si="71"/>
        <v>0</v>
      </c>
      <c r="O162">
        <f t="shared" si="73"/>
        <v>0</v>
      </c>
    </row>
    <row r="163" spans="5:15" x14ac:dyDescent="0.35">
      <c r="E163" s="2" t="e">
        <f t="shared" si="74"/>
        <v>#DIV/0!</v>
      </c>
      <c r="H163">
        <f t="shared" si="72"/>
        <v>0</v>
      </c>
      <c r="M163">
        <f t="shared" si="71"/>
        <v>0</v>
      </c>
      <c r="O163">
        <f t="shared" si="73"/>
        <v>0</v>
      </c>
    </row>
    <row r="164" spans="5:15" x14ac:dyDescent="0.35">
      <c r="E164" s="2" t="e">
        <f t="shared" si="74"/>
        <v>#DIV/0!</v>
      </c>
      <c r="H164">
        <f t="shared" si="72"/>
        <v>0</v>
      </c>
      <c r="M164">
        <f t="shared" si="71"/>
        <v>0</v>
      </c>
      <c r="O164">
        <f t="shared" si="73"/>
        <v>0</v>
      </c>
    </row>
    <row r="165" spans="5:15" x14ac:dyDescent="0.35">
      <c r="E165" s="2" t="e">
        <f t="shared" si="74"/>
        <v>#DIV/0!</v>
      </c>
      <c r="H165">
        <f t="shared" si="72"/>
        <v>0</v>
      </c>
      <c r="M165">
        <f t="shared" si="71"/>
        <v>0</v>
      </c>
      <c r="O165">
        <f t="shared" si="73"/>
        <v>0</v>
      </c>
    </row>
    <row r="166" spans="5:15" x14ac:dyDescent="0.35">
      <c r="E166" s="2" t="e">
        <f t="shared" si="74"/>
        <v>#DIV/0!</v>
      </c>
      <c r="H166">
        <f t="shared" si="72"/>
        <v>0</v>
      </c>
      <c r="M166">
        <f t="shared" si="71"/>
        <v>0</v>
      </c>
      <c r="O166">
        <f t="shared" si="73"/>
        <v>0</v>
      </c>
    </row>
    <row r="167" spans="5:15" x14ac:dyDescent="0.35">
      <c r="E167" s="2" t="e">
        <f t="shared" si="74"/>
        <v>#DIV/0!</v>
      </c>
      <c r="H167">
        <f t="shared" si="72"/>
        <v>0</v>
      </c>
      <c r="M167">
        <f t="shared" si="71"/>
        <v>0</v>
      </c>
      <c r="O167">
        <f t="shared" si="73"/>
        <v>0</v>
      </c>
    </row>
    <row r="168" spans="5:15" x14ac:dyDescent="0.35">
      <c r="E168" s="2" t="e">
        <f t="shared" si="74"/>
        <v>#DIV/0!</v>
      </c>
      <c r="H168">
        <f t="shared" si="72"/>
        <v>0</v>
      </c>
      <c r="M168">
        <f t="shared" si="71"/>
        <v>0</v>
      </c>
      <c r="O168">
        <f t="shared" si="73"/>
        <v>0</v>
      </c>
    </row>
    <row r="169" spans="5:15" x14ac:dyDescent="0.35">
      <c r="E169" s="2" t="e">
        <f t="shared" si="74"/>
        <v>#DIV/0!</v>
      </c>
      <c r="H169">
        <f t="shared" si="72"/>
        <v>0</v>
      </c>
      <c r="M169">
        <f t="shared" si="71"/>
        <v>0</v>
      </c>
      <c r="O169">
        <f t="shared" si="73"/>
        <v>0</v>
      </c>
    </row>
    <row r="170" spans="5:15" x14ac:dyDescent="0.35">
      <c r="E170" s="2" t="e">
        <f t="shared" si="74"/>
        <v>#DIV/0!</v>
      </c>
      <c r="H170">
        <f t="shared" si="72"/>
        <v>0</v>
      </c>
      <c r="M170">
        <f t="shared" si="71"/>
        <v>0</v>
      </c>
      <c r="O170">
        <f t="shared" si="73"/>
        <v>0</v>
      </c>
    </row>
    <row r="171" spans="5:15" x14ac:dyDescent="0.35">
      <c r="E171" t="e">
        <f t="shared" si="74"/>
        <v>#DIV/0!</v>
      </c>
      <c r="H171">
        <f t="shared" si="72"/>
        <v>0</v>
      </c>
      <c r="M171">
        <f t="shared" si="71"/>
        <v>0</v>
      </c>
      <c r="O171">
        <f t="shared" si="73"/>
        <v>0</v>
      </c>
    </row>
    <row r="172" spans="5:15" x14ac:dyDescent="0.35">
      <c r="E172" t="e">
        <f t="shared" si="74"/>
        <v>#DIV/0!</v>
      </c>
      <c r="H172">
        <f t="shared" si="72"/>
        <v>0</v>
      </c>
      <c r="M172">
        <f t="shared" si="71"/>
        <v>0</v>
      </c>
      <c r="O172">
        <f t="shared" si="73"/>
        <v>0</v>
      </c>
    </row>
    <row r="173" spans="5:15" x14ac:dyDescent="0.35">
      <c r="E173" t="e">
        <f t="shared" si="74"/>
        <v>#DIV/0!</v>
      </c>
      <c r="H173">
        <f t="shared" si="72"/>
        <v>0</v>
      </c>
      <c r="M173">
        <f t="shared" si="71"/>
        <v>0</v>
      </c>
      <c r="O173">
        <f t="shared" si="73"/>
        <v>0</v>
      </c>
    </row>
    <row r="174" spans="5:15" x14ac:dyDescent="0.35">
      <c r="E174" t="e">
        <f t="shared" si="74"/>
        <v>#DIV/0!</v>
      </c>
      <c r="H174">
        <f t="shared" si="72"/>
        <v>0</v>
      </c>
      <c r="M174">
        <f t="shared" si="71"/>
        <v>0</v>
      </c>
      <c r="O174">
        <f t="shared" si="73"/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93"/>
  <sheetViews>
    <sheetView topLeftCell="A15" zoomScaleNormal="100" workbookViewId="0">
      <selection activeCell="H24" sqref="H24"/>
    </sheetView>
  </sheetViews>
  <sheetFormatPr defaultRowHeight="14.5" x14ac:dyDescent="0.35"/>
  <cols>
    <col min="1" max="1" width="26.81640625" style="3" customWidth="1"/>
  </cols>
  <sheetData>
    <row r="1" spans="1:27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 t="s">
        <v>16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35">
      <c r="A3" s="3" t="s">
        <v>59</v>
      </c>
      <c r="B3" s="3">
        <f>1+1+1+1+1+1+1+1+1</f>
        <v>9</v>
      </c>
      <c r="C3" s="3">
        <f>1+1</f>
        <v>2</v>
      </c>
      <c r="D3" s="3"/>
      <c r="E3" s="2">
        <f t="shared" ref="E3:E5" si="0">(B3)/(B3+C3+D3)</f>
        <v>0.81818181818181823</v>
      </c>
      <c r="F3" s="3">
        <f>17+1+12+10+11+0+3+15+17+14+5</f>
        <v>105</v>
      </c>
      <c r="G3" s="3">
        <f>2+7+9+2+2+6+0+0+1+1+4</f>
        <v>34</v>
      </c>
      <c r="H3">
        <f>F3-G3</f>
        <v>71</v>
      </c>
      <c r="I3">
        <f>60*1</f>
        <v>60</v>
      </c>
      <c r="J3">
        <f>40*1</f>
        <v>40</v>
      </c>
      <c r="L3">
        <f t="shared" ref="L3:L5" si="1">B3*10</f>
        <v>90</v>
      </c>
      <c r="M3">
        <f t="shared" ref="M3:M5" si="2">D3*5</f>
        <v>0</v>
      </c>
      <c r="N3">
        <f t="shared" ref="N3:N45" si="3">10*1</f>
        <v>10</v>
      </c>
      <c r="O3">
        <f t="shared" ref="O3" si="4">SUM(I3:N3)</f>
        <v>200</v>
      </c>
    </row>
    <row r="4" spans="1:27" x14ac:dyDescent="0.35">
      <c r="A4" s="3" t="s">
        <v>98</v>
      </c>
      <c r="B4" s="3">
        <f>1+1+1</f>
        <v>3</v>
      </c>
      <c r="C4" s="3">
        <f>1</f>
        <v>1</v>
      </c>
      <c r="D4" s="3"/>
      <c r="E4" s="2">
        <f t="shared" si="0"/>
        <v>0.75</v>
      </c>
      <c r="F4" s="3">
        <f>5+12+14+2</f>
        <v>33</v>
      </c>
      <c r="G4" s="3">
        <f>2+2+2+8</f>
        <v>14</v>
      </c>
      <c r="H4">
        <f t="shared" ref="H4" si="5">F4-G4</f>
        <v>19</v>
      </c>
      <c r="K4">
        <f>20*1</f>
        <v>20</v>
      </c>
      <c r="L4">
        <f t="shared" si="1"/>
        <v>30</v>
      </c>
      <c r="M4">
        <f t="shared" si="2"/>
        <v>0</v>
      </c>
      <c r="N4">
        <f t="shared" si="3"/>
        <v>10</v>
      </c>
      <c r="O4">
        <f t="shared" ref="O4" si="6">SUM(I4:N4)</f>
        <v>60</v>
      </c>
    </row>
    <row r="5" spans="1:27" x14ac:dyDescent="0.35">
      <c r="A5" s="3" t="s">
        <v>96</v>
      </c>
      <c r="B5" s="3">
        <f>1+1+1+1</f>
        <v>4</v>
      </c>
      <c r="C5" s="3">
        <f>1+1+1+1+1+1+1+1+1</f>
        <v>9</v>
      </c>
      <c r="D5" s="3"/>
      <c r="E5" s="2">
        <f t="shared" si="0"/>
        <v>0.30769230769230771</v>
      </c>
      <c r="F5" s="3">
        <f>5+2+8+10+7+2+9+1+5+4+5+2+1</f>
        <v>61</v>
      </c>
      <c r="G5" s="3">
        <f>3+5+9+2+3+5+4+7+7+19+7+13+10</f>
        <v>94</v>
      </c>
      <c r="H5">
        <f t="shared" ref="H5" si="7">F5-G5</f>
        <v>-33</v>
      </c>
      <c r="I5">
        <f>60*1</f>
        <v>60</v>
      </c>
      <c r="L5">
        <f t="shared" si="1"/>
        <v>40</v>
      </c>
      <c r="M5">
        <f t="shared" si="2"/>
        <v>0</v>
      </c>
      <c r="N5">
        <f>10*3</f>
        <v>30</v>
      </c>
      <c r="O5">
        <f t="shared" ref="O5" si="8">SUM(I5:N5)</f>
        <v>130</v>
      </c>
    </row>
    <row r="6" spans="1:27" x14ac:dyDescent="0.35">
      <c r="A6" s="3" t="s">
        <v>48</v>
      </c>
      <c r="B6" s="3">
        <f>1+1+1+1+1+1+1+1+1+1+1</f>
        <v>11</v>
      </c>
      <c r="C6" s="3">
        <f>1+1</f>
        <v>2</v>
      </c>
      <c r="D6" s="3"/>
      <c r="E6" s="2">
        <f t="shared" ref="E6:E7" si="9">(B6)/(B6+C6+D6)</f>
        <v>0.84615384615384615</v>
      </c>
      <c r="F6" s="3">
        <f>12+12+4+5+13+7+13+0+13+18+15+15+13</f>
        <v>140</v>
      </c>
      <c r="G6" s="3">
        <f>4+1+3+7+1+3+1+2+1+3+0+0+4</f>
        <v>30</v>
      </c>
      <c r="H6">
        <f>F6-G6</f>
        <v>110</v>
      </c>
      <c r="I6">
        <f>60*1</f>
        <v>60</v>
      </c>
      <c r="K6">
        <f>20*2</f>
        <v>40</v>
      </c>
      <c r="L6">
        <f t="shared" ref="L6:L7" si="10">B6*10</f>
        <v>110</v>
      </c>
      <c r="M6">
        <f t="shared" ref="M6:M7" si="11">D6*5</f>
        <v>0</v>
      </c>
      <c r="N6">
        <f>10*3</f>
        <v>30</v>
      </c>
      <c r="O6">
        <f t="shared" ref="O6:O7" si="12">SUM(I6:N6)</f>
        <v>240</v>
      </c>
    </row>
    <row r="7" spans="1:27" x14ac:dyDescent="0.35">
      <c r="A7" s="3" t="s">
        <v>97</v>
      </c>
      <c r="B7" s="3">
        <f>1+1+1+1+1+1+1</f>
        <v>7</v>
      </c>
      <c r="C7" s="3">
        <f>1+1+1+1+1+1</f>
        <v>6</v>
      </c>
      <c r="D7" s="3">
        <f>1</f>
        <v>1</v>
      </c>
      <c r="E7" s="2">
        <f t="shared" si="9"/>
        <v>0.5</v>
      </c>
      <c r="F7" s="3">
        <f>8+0+9+1+0+8+1+12+10+3+9+3+11+7</f>
        <v>82</v>
      </c>
      <c r="G7" s="3">
        <f>3+7+8+14+16+1+7+5+0+6+9+11+4+4</f>
        <v>95</v>
      </c>
      <c r="H7">
        <f t="shared" ref="H7" si="13">F7-G7</f>
        <v>-13</v>
      </c>
      <c r="I7">
        <f>60*2</f>
        <v>120</v>
      </c>
      <c r="L7">
        <f t="shared" si="10"/>
        <v>70</v>
      </c>
      <c r="M7">
        <f t="shared" si="11"/>
        <v>5</v>
      </c>
      <c r="N7">
        <f>10*3</f>
        <v>30</v>
      </c>
      <c r="O7">
        <f t="shared" si="12"/>
        <v>225</v>
      </c>
    </row>
    <row r="8" spans="1:27" x14ac:dyDescent="0.35">
      <c r="A8" s="3" t="s">
        <v>35</v>
      </c>
      <c r="B8" s="3">
        <f>1+1+1</f>
        <v>3</v>
      </c>
      <c r="C8" s="3">
        <f>1+1+1+1+1+1+1+1+1+1+1+1+1+1+1+1+1</f>
        <v>17</v>
      </c>
      <c r="D8" s="3">
        <f>1</f>
        <v>1</v>
      </c>
      <c r="E8" s="2">
        <f t="shared" ref="E8:E15" si="14">(B8)/(B8+C8+D8)</f>
        <v>0.14285714285714285</v>
      </c>
      <c r="F8" s="3">
        <f>9+0+7+0+3+2+1+8+3+3+6+2+5+5+1+8+5+3+0+4+3</f>
        <v>78</v>
      </c>
      <c r="G8" s="3">
        <f>11+9+3+6+5+12+17+5+7+21+16+14+12+5+20+2+11+10+12+15+11</f>
        <v>224</v>
      </c>
      <c r="H8">
        <f t="shared" ref="H8:H15" si="15">F8-G8</f>
        <v>-146</v>
      </c>
      <c r="J8">
        <f>40*1</f>
        <v>40</v>
      </c>
      <c r="K8">
        <f>20*1</f>
        <v>20</v>
      </c>
      <c r="L8">
        <f t="shared" ref="L8:L15" si="16">B8*10</f>
        <v>30</v>
      </c>
      <c r="M8">
        <f t="shared" ref="M8:M15" si="17">D8*5</f>
        <v>5</v>
      </c>
      <c r="N8">
        <f>10*4</f>
        <v>40</v>
      </c>
      <c r="O8">
        <f t="shared" ref="O8" si="18">SUM(I8:N8)</f>
        <v>135</v>
      </c>
    </row>
    <row r="9" spans="1:27" x14ac:dyDescent="0.35">
      <c r="A9" s="3" t="s">
        <v>60</v>
      </c>
      <c r="B9" s="3">
        <f>1+1+1</f>
        <v>3</v>
      </c>
      <c r="C9" s="3">
        <f>1+1+1+1+1+1+1+1+1</f>
        <v>9</v>
      </c>
      <c r="D9" s="3"/>
      <c r="E9" s="2">
        <f t="shared" ref="E9:E11" si="19">(B9)/(B9+C9+D9)</f>
        <v>0.25</v>
      </c>
      <c r="F9" s="3">
        <f>2+3+13+1+2+16+0+4+8+2+0+6</f>
        <v>57</v>
      </c>
      <c r="G9" s="3">
        <f>17+7+4+2+12+6+19+7+5+9+12+7</f>
        <v>107</v>
      </c>
      <c r="H9">
        <f t="shared" ref="H9:H11" si="20">F9-G9</f>
        <v>-50</v>
      </c>
      <c r="K9">
        <f>20*2</f>
        <v>40</v>
      </c>
      <c r="L9">
        <f t="shared" ref="L9:L11" si="21">B9*10</f>
        <v>30</v>
      </c>
      <c r="M9">
        <f t="shared" ref="M9:M11" si="22">D9*5</f>
        <v>0</v>
      </c>
      <c r="N9">
        <f>10*3</f>
        <v>30</v>
      </c>
      <c r="O9">
        <f t="shared" ref="O9:O10" si="23">SUM(I9:N9)</f>
        <v>100</v>
      </c>
    </row>
    <row r="10" spans="1:27" x14ac:dyDescent="0.35">
      <c r="A10" s="3" t="s">
        <v>132</v>
      </c>
      <c r="B10" s="3">
        <f>1+1</f>
        <v>2</v>
      </c>
      <c r="C10" s="3">
        <f>1+1+1+1+1+1+1</f>
        <v>7</v>
      </c>
      <c r="D10" s="3"/>
      <c r="E10" s="2">
        <f t="shared" si="19"/>
        <v>0.22222222222222221</v>
      </c>
      <c r="F10" s="3">
        <f>4+1+5+7+0+9+1+0+3</f>
        <v>30</v>
      </c>
      <c r="G10" s="3">
        <f>10+8+6+4+10+8+18+13+11</f>
        <v>88</v>
      </c>
      <c r="H10">
        <f t="shared" si="20"/>
        <v>-58</v>
      </c>
      <c r="J10">
        <f>40*1</f>
        <v>40</v>
      </c>
      <c r="L10">
        <f t="shared" si="21"/>
        <v>20</v>
      </c>
      <c r="M10">
        <f t="shared" si="22"/>
        <v>0</v>
      </c>
      <c r="N10">
        <f>10*2</f>
        <v>20</v>
      </c>
      <c r="O10">
        <f t="shared" si="23"/>
        <v>80</v>
      </c>
    </row>
    <row r="11" spans="1:27" x14ac:dyDescent="0.35">
      <c r="A11" s="3" t="s">
        <v>165</v>
      </c>
      <c r="B11" s="3"/>
      <c r="C11" s="3">
        <f>1+1+1+1</f>
        <v>4</v>
      </c>
      <c r="D11" s="3"/>
      <c r="E11" s="2">
        <f t="shared" si="19"/>
        <v>0</v>
      </c>
      <c r="F11" s="3">
        <f>7+4+0+0</f>
        <v>11</v>
      </c>
      <c r="G11" s="3">
        <f>24+19+15+15</f>
        <v>73</v>
      </c>
      <c r="H11">
        <f t="shared" si="20"/>
        <v>-62</v>
      </c>
      <c r="L11">
        <f t="shared" si="21"/>
        <v>0</v>
      </c>
      <c r="M11">
        <f t="shared" si="22"/>
        <v>0</v>
      </c>
      <c r="N11">
        <f t="shared" si="3"/>
        <v>10</v>
      </c>
      <c r="O11">
        <f t="shared" ref="O11" si="24">SUM(I11:N11)</f>
        <v>10</v>
      </c>
    </row>
    <row r="12" spans="1:27" x14ac:dyDescent="0.35">
      <c r="A12" s="3" t="s">
        <v>36</v>
      </c>
      <c r="B12" s="3">
        <f>1</f>
        <v>1</v>
      </c>
      <c r="C12" s="3">
        <f>1+1</f>
        <v>2</v>
      </c>
      <c r="D12" s="3"/>
      <c r="E12" s="2">
        <f t="shared" si="14"/>
        <v>0.33333333333333331</v>
      </c>
      <c r="F12" s="3">
        <f>6+6+2</f>
        <v>14</v>
      </c>
      <c r="G12" s="3">
        <f>0+9+4</f>
        <v>13</v>
      </c>
      <c r="H12">
        <f t="shared" si="15"/>
        <v>1</v>
      </c>
      <c r="L12">
        <f t="shared" si="16"/>
        <v>10</v>
      </c>
      <c r="M12">
        <f t="shared" si="17"/>
        <v>0</v>
      </c>
      <c r="N12">
        <f t="shared" si="3"/>
        <v>10</v>
      </c>
      <c r="O12">
        <f t="shared" ref="O12:O13" si="25">SUM(I12:N12)</f>
        <v>20</v>
      </c>
    </row>
    <row r="13" spans="1:27" x14ac:dyDescent="0.35">
      <c r="A13" s="3" t="s">
        <v>72</v>
      </c>
      <c r="B13" s="3">
        <f>1+1</f>
        <v>2</v>
      </c>
      <c r="C13" s="3">
        <f>1+1+1+1+1+1</f>
        <v>6</v>
      </c>
      <c r="D13" s="3"/>
      <c r="E13" s="2">
        <f t="shared" si="14"/>
        <v>0.25</v>
      </c>
      <c r="F13" s="3">
        <f>5+5+0+3+5+10+7+1</f>
        <v>36</v>
      </c>
      <c r="G13" s="3">
        <f>6+11+9+8+20+7+3+10</f>
        <v>74</v>
      </c>
      <c r="H13">
        <f t="shared" si="15"/>
        <v>-38</v>
      </c>
      <c r="L13">
        <f t="shared" si="16"/>
        <v>20</v>
      </c>
      <c r="M13">
        <f t="shared" si="17"/>
        <v>0</v>
      </c>
      <c r="N13">
        <f>10*2</f>
        <v>20</v>
      </c>
      <c r="O13">
        <f t="shared" si="25"/>
        <v>40</v>
      </c>
    </row>
    <row r="14" spans="1:27" x14ac:dyDescent="0.35">
      <c r="A14" s="3" t="s">
        <v>166</v>
      </c>
      <c r="B14" s="3">
        <f>1</f>
        <v>1</v>
      </c>
      <c r="C14" s="3">
        <f>1+1+1</f>
        <v>3</v>
      </c>
      <c r="D14" s="3"/>
      <c r="E14" s="2">
        <f t="shared" si="14"/>
        <v>0.25</v>
      </c>
      <c r="F14" s="3">
        <f>24+3+6+4</f>
        <v>37</v>
      </c>
      <c r="G14" s="3">
        <f>7+18+8+11</f>
        <v>44</v>
      </c>
      <c r="H14">
        <f t="shared" si="15"/>
        <v>-7</v>
      </c>
      <c r="K14">
        <f>20*1</f>
        <v>20</v>
      </c>
      <c r="L14">
        <f t="shared" si="16"/>
        <v>10</v>
      </c>
      <c r="M14">
        <f t="shared" si="17"/>
        <v>0</v>
      </c>
      <c r="N14">
        <f t="shared" si="3"/>
        <v>10</v>
      </c>
      <c r="O14">
        <f t="shared" ref="O14" si="26">SUM(I14:N14)</f>
        <v>40</v>
      </c>
    </row>
    <row r="15" spans="1:27" x14ac:dyDescent="0.35">
      <c r="A15" s="3" t="s">
        <v>160</v>
      </c>
      <c r="B15" s="3">
        <f>1</f>
        <v>1</v>
      </c>
      <c r="C15" s="3">
        <f>1+1+1+1</f>
        <v>4</v>
      </c>
      <c r="D15" s="3"/>
      <c r="E15" s="2">
        <f t="shared" si="14"/>
        <v>0.2</v>
      </c>
      <c r="F15" s="3">
        <f>4+4+1+3+1</f>
        <v>13</v>
      </c>
      <c r="G15" s="3">
        <f>5+5+13+1+3</f>
        <v>27</v>
      </c>
      <c r="H15">
        <f t="shared" si="15"/>
        <v>-14</v>
      </c>
      <c r="L15">
        <f t="shared" si="16"/>
        <v>10</v>
      </c>
      <c r="M15">
        <f t="shared" si="17"/>
        <v>0</v>
      </c>
      <c r="N15">
        <f t="shared" si="3"/>
        <v>10</v>
      </c>
      <c r="O15">
        <f t="shared" ref="O15" si="27">SUM(I15:N15)</f>
        <v>20</v>
      </c>
    </row>
    <row r="16" spans="1:27" x14ac:dyDescent="0.35">
      <c r="A16" s="3" t="s">
        <v>37</v>
      </c>
      <c r="B16" s="3">
        <f>1+1+1+1+1+1+1+1+1+1+1+1</f>
        <v>12</v>
      </c>
      <c r="C16" s="3">
        <f>1+1+1+1+1+1+1+1+1</f>
        <v>9</v>
      </c>
      <c r="D16" s="3"/>
      <c r="E16" s="2">
        <f t="shared" ref="E16:E18" si="28">(B16)/(B16+C16+D16)</f>
        <v>0.5714285714285714</v>
      </c>
      <c r="F16" s="3">
        <f>9+6+6+0+8+3+0+6+9+2+6+7+3+3+6+1+1+19+8+5+4</f>
        <v>112</v>
      </c>
      <c r="G16" s="3">
        <f>0+4+0+12+10+0+10+2+6+12+3+10+18+1+3+8+13+4+6+2+13</f>
        <v>137</v>
      </c>
      <c r="H16">
        <f>F16-G16</f>
        <v>-25</v>
      </c>
      <c r="J16">
        <f>40*4</f>
        <v>160</v>
      </c>
      <c r="L16">
        <f t="shared" ref="L16:L18" si="29">B16*10</f>
        <v>120</v>
      </c>
      <c r="M16">
        <f t="shared" ref="M16:M18" si="30">D16*5</f>
        <v>0</v>
      </c>
      <c r="N16">
        <f>10*4</f>
        <v>40</v>
      </c>
      <c r="O16">
        <f t="shared" ref="O16:O18" si="31">SUM(I16:N16)</f>
        <v>320</v>
      </c>
    </row>
    <row r="17" spans="1:15" x14ac:dyDescent="0.35">
      <c r="A17" s="3" t="s">
        <v>73</v>
      </c>
      <c r="B17" s="3">
        <f>1+1+1+1+1+1</f>
        <v>6</v>
      </c>
      <c r="C17" s="3">
        <f>1+1+1+1+1+1+1</f>
        <v>7</v>
      </c>
      <c r="D17" s="3"/>
      <c r="E17" s="2">
        <f t="shared" si="28"/>
        <v>0.46153846153846156</v>
      </c>
      <c r="F17" s="3">
        <f>6+11+7+6+16+1+3+11+1+20+8+0+2</f>
        <v>92</v>
      </c>
      <c r="G17" s="3">
        <f>5+5+4+9+6+11+5+9+3+5+10+16+16</f>
        <v>104</v>
      </c>
      <c r="H17">
        <f t="shared" ref="H17:H18" si="32">F17-G17</f>
        <v>-12</v>
      </c>
      <c r="K17">
        <f>20*2</f>
        <v>40</v>
      </c>
      <c r="L17">
        <f t="shared" si="29"/>
        <v>60</v>
      </c>
      <c r="M17">
        <f t="shared" si="30"/>
        <v>0</v>
      </c>
      <c r="N17">
        <f>10*3</f>
        <v>30</v>
      </c>
      <c r="O17">
        <f t="shared" si="31"/>
        <v>130</v>
      </c>
    </row>
    <row r="18" spans="1:15" x14ac:dyDescent="0.35">
      <c r="A18" s="3" t="s">
        <v>114</v>
      </c>
      <c r="B18" s="3">
        <f>1+1+1+1</f>
        <v>4</v>
      </c>
      <c r="C18" s="3">
        <f>1+1+1+1+1</f>
        <v>5</v>
      </c>
      <c r="D18" s="3"/>
      <c r="E18" s="2">
        <f t="shared" si="28"/>
        <v>0.44444444444444442</v>
      </c>
      <c r="F18" s="3">
        <f>2+11+6+15+0+8+3+2+1</f>
        <v>48</v>
      </c>
      <c r="G18" s="3">
        <f>7+9+4+0+10+9+11+1+3</f>
        <v>54</v>
      </c>
      <c r="H18">
        <f t="shared" si="32"/>
        <v>-6</v>
      </c>
      <c r="K18">
        <f>20*1</f>
        <v>20</v>
      </c>
      <c r="L18">
        <f t="shared" si="29"/>
        <v>40</v>
      </c>
      <c r="M18">
        <f t="shared" si="30"/>
        <v>0</v>
      </c>
      <c r="N18">
        <f>10*2</f>
        <v>20</v>
      </c>
      <c r="O18">
        <f t="shared" si="31"/>
        <v>80</v>
      </c>
    </row>
    <row r="19" spans="1:15" x14ac:dyDescent="0.35">
      <c r="A19" s="3" t="s">
        <v>38</v>
      </c>
      <c r="B19" s="3">
        <f>1+1+1+1+1+1+1+1</f>
        <v>8</v>
      </c>
      <c r="C19" s="3">
        <f>1+1+1+1+1+1+1+1+1</f>
        <v>9</v>
      </c>
      <c r="D19" s="3"/>
      <c r="E19" s="2">
        <f t="shared" ref="E19:E22" si="33">(B19)/(B19+C19+D19)</f>
        <v>0.47058823529411764</v>
      </c>
      <c r="F19" s="3">
        <f>11+4+3+5+9+10+6+12+1+9+5+6+7+5+3+12+7+1</f>
        <v>116</v>
      </c>
      <c r="G19" s="3">
        <f>13+14+4+6+0+0+3+2+13+2+9+7+6+6+6+3+6+10</f>
        <v>110</v>
      </c>
      <c r="H19">
        <f t="shared" ref="H19:H22" si="34">F19-G19</f>
        <v>6</v>
      </c>
      <c r="I19">
        <f>60*1</f>
        <v>60</v>
      </c>
      <c r="J19">
        <f>40*1</f>
        <v>40</v>
      </c>
      <c r="L19">
        <f t="shared" ref="L19:L22" si="35">B19*10</f>
        <v>80</v>
      </c>
      <c r="M19">
        <f t="shared" ref="M19:M22" si="36">D19*5</f>
        <v>0</v>
      </c>
      <c r="N19">
        <f>10*4</f>
        <v>40</v>
      </c>
      <c r="O19">
        <f t="shared" ref="O19" si="37">SUM(I19:N19)</f>
        <v>220</v>
      </c>
    </row>
    <row r="20" spans="1:15" x14ac:dyDescent="0.35">
      <c r="A20" s="3" t="s">
        <v>39</v>
      </c>
      <c r="B20" s="3">
        <f>1+1+1+1+1+1+1</f>
        <v>7</v>
      </c>
      <c r="C20" s="3">
        <f>1+1+1+1+1+1+1</f>
        <v>7</v>
      </c>
      <c r="D20" s="3">
        <f>1</f>
        <v>1</v>
      </c>
      <c r="E20" s="2">
        <f t="shared" si="33"/>
        <v>0.46666666666666667</v>
      </c>
      <c r="F20" s="3">
        <f>10+1+4+1+5+0+2+16+5+8+7+9+3+15+4</f>
        <v>90</v>
      </c>
      <c r="G20" s="3">
        <f>1+12+2+9+3+15+8+2+3+1+8+9+4+0+7</f>
        <v>84</v>
      </c>
      <c r="H20">
        <f t="shared" si="34"/>
        <v>6</v>
      </c>
      <c r="I20">
        <f>60*1</f>
        <v>60</v>
      </c>
      <c r="J20">
        <f>40*1</f>
        <v>40</v>
      </c>
      <c r="L20">
        <f t="shared" si="35"/>
        <v>70</v>
      </c>
      <c r="M20">
        <f t="shared" si="36"/>
        <v>5</v>
      </c>
      <c r="N20">
        <f>10*3</f>
        <v>30</v>
      </c>
      <c r="O20">
        <f t="shared" ref="O20:O21" si="38">SUM(I20:N20)</f>
        <v>205</v>
      </c>
    </row>
    <row r="21" spans="1:15" x14ac:dyDescent="0.35">
      <c r="A21" s="3" t="s">
        <v>113</v>
      </c>
      <c r="B21" s="3">
        <f>1+1+1+1+1+1</f>
        <v>6</v>
      </c>
      <c r="C21" s="3">
        <f>1+1+1+1+1+1+1+1</f>
        <v>8</v>
      </c>
      <c r="D21" s="3"/>
      <c r="E21" s="2">
        <f t="shared" si="33"/>
        <v>0.42857142857142855</v>
      </c>
      <c r="F21" s="3">
        <f>18+3+4+13+3+7+18+1+10+2+0+3+6+4</f>
        <v>92</v>
      </c>
      <c r="G21" s="3">
        <f>2+5+6+1+4+3+1+2+1+17+7+2+7+10</f>
        <v>68</v>
      </c>
      <c r="H21">
        <f t="shared" si="34"/>
        <v>24</v>
      </c>
      <c r="L21">
        <f t="shared" si="35"/>
        <v>60</v>
      </c>
      <c r="M21">
        <f t="shared" si="36"/>
        <v>0</v>
      </c>
      <c r="N21">
        <f>10*3</f>
        <v>30</v>
      </c>
      <c r="O21">
        <f t="shared" si="38"/>
        <v>90</v>
      </c>
    </row>
    <row r="22" spans="1:15" x14ac:dyDescent="0.35">
      <c r="A22" s="3" t="s">
        <v>144</v>
      </c>
      <c r="B22" s="3">
        <f>1+1+1+1+1</f>
        <v>5</v>
      </c>
      <c r="C22" s="3"/>
      <c r="D22" s="3"/>
      <c r="E22" s="2">
        <f t="shared" si="33"/>
        <v>1</v>
      </c>
      <c r="F22" s="3">
        <f>15+5+13+10+4</f>
        <v>47</v>
      </c>
      <c r="G22" s="3">
        <f>0+2+2+1+3</f>
        <v>8</v>
      </c>
      <c r="H22">
        <f t="shared" si="34"/>
        <v>39</v>
      </c>
      <c r="I22">
        <f>60*1</f>
        <v>60</v>
      </c>
      <c r="L22">
        <f t="shared" si="35"/>
        <v>50</v>
      </c>
      <c r="M22">
        <f t="shared" si="36"/>
        <v>0</v>
      </c>
      <c r="N22">
        <f t="shared" si="3"/>
        <v>10</v>
      </c>
      <c r="O22">
        <f t="shared" ref="O22" si="39">SUM(I22:N22)</f>
        <v>120</v>
      </c>
    </row>
    <row r="23" spans="1:15" x14ac:dyDescent="0.35">
      <c r="A23" s="3" t="s">
        <v>40</v>
      </c>
      <c r="B23" s="3">
        <f>1+1+1+1+1+1+1+1+1+1+1+1+1+1+1+1+1+1+1</f>
        <v>19</v>
      </c>
      <c r="C23" s="3">
        <f>1+1+1+1+1</f>
        <v>5</v>
      </c>
      <c r="D23" s="3"/>
      <c r="E23" s="2">
        <f t="shared" ref="E23:E28" si="40">(B23)/(B23+C23+D23)</f>
        <v>0.79166666666666663</v>
      </c>
      <c r="F23" s="3">
        <f>14+12+5+9+5+1+7+9+2+21+0+19+13+1+5+8+12+9+8+5+12+10+15+10+4</f>
        <v>216</v>
      </c>
      <c r="G23" s="3">
        <f>4+0+0+1+9+5+3+6+11+3+10+0+2+11+0+3+0+5+1+1+2+1+4+1+0</f>
        <v>83</v>
      </c>
      <c r="H23">
        <f t="shared" ref="H23:H28" si="41">F23-G23</f>
        <v>133</v>
      </c>
      <c r="I23">
        <f>60*2</f>
        <v>120</v>
      </c>
      <c r="J23">
        <f>40*2</f>
        <v>80</v>
      </c>
      <c r="K23">
        <f>20*1</f>
        <v>20</v>
      </c>
      <c r="L23">
        <f t="shared" ref="L23:L28" si="42">B23*10</f>
        <v>190</v>
      </c>
      <c r="M23">
        <f t="shared" ref="M23:M28" si="43">D23*5</f>
        <v>0</v>
      </c>
      <c r="N23">
        <f>10*5</f>
        <v>50</v>
      </c>
      <c r="O23">
        <f t="shared" ref="O23" si="44">SUM(I23:N23)</f>
        <v>460</v>
      </c>
    </row>
    <row r="24" spans="1:15" x14ac:dyDescent="0.35">
      <c r="A24" s="3" t="s">
        <v>150</v>
      </c>
      <c r="B24" s="3">
        <f>1+1+1+1+1+1</f>
        <v>6</v>
      </c>
      <c r="C24" s="3">
        <f>1+1+1+1</f>
        <v>4</v>
      </c>
      <c r="D24" s="3"/>
      <c r="E24" s="2">
        <f t="shared" si="40"/>
        <v>0.6</v>
      </c>
      <c r="F24" s="3">
        <f>3+11+13+6+4+6+2+10+7+0</f>
        <v>62</v>
      </c>
      <c r="G24" s="3">
        <f>7+3+0+0+5+3+3+2+6+4</f>
        <v>33</v>
      </c>
      <c r="H24">
        <f t="shared" si="41"/>
        <v>29</v>
      </c>
      <c r="J24">
        <f>40*1</f>
        <v>40</v>
      </c>
      <c r="L24">
        <f t="shared" si="42"/>
        <v>60</v>
      </c>
      <c r="M24">
        <f t="shared" si="43"/>
        <v>0</v>
      </c>
      <c r="N24">
        <f>10*2</f>
        <v>20</v>
      </c>
      <c r="O24">
        <f t="shared" ref="O24" si="45">SUM(I24:N24)</f>
        <v>120</v>
      </c>
    </row>
    <row r="25" spans="1:15" x14ac:dyDescent="0.35">
      <c r="A25" s="3" t="s">
        <v>41</v>
      </c>
      <c r="B25" s="3">
        <f>1+1+1+1+1+1+1+1+1+1+1+1+1+1+1+1</f>
        <v>16</v>
      </c>
      <c r="C25" s="3">
        <f>1+1+1+1+1+1+1+1</f>
        <v>8</v>
      </c>
      <c r="D25" s="3"/>
      <c r="E25" s="2">
        <f t="shared" si="40"/>
        <v>0.66666666666666663</v>
      </c>
      <c r="F25" s="3">
        <f>13+9+9+7+9+11+3+9+2+2+2+7+16+13+2+5+5+8+2+1+10+1+8+6</f>
        <v>160</v>
      </c>
      <c r="G25" s="3">
        <f>11+6+5+5+5+1+10+12+1+8+6+0+2+3+4+4+2+1+0+5+3+10+5+7</f>
        <v>116</v>
      </c>
      <c r="H25">
        <f>F25-G25</f>
        <v>44</v>
      </c>
      <c r="I25">
        <f>60*1</f>
        <v>60</v>
      </c>
      <c r="J25">
        <f>40*2</f>
        <v>80</v>
      </c>
      <c r="K25">
        <f>20*1</f>
        <v>20</v>
      </c>
      <c r="L25">
        <f t="shared" si="42"/>
        <v>160</v>
      </c>
      <c r="M25">
        <f t="shared" si="43"/>
        <v>0</v>
      </c>
      <c r="N25">
        <f>10*5</f>
        <v>50</v>
      </c>
      <c r="O25">
        <f t="shared" ref="O25" si="46">SUM(I25:N25)</f>
        <v>370</v>
      </c>
    </row>
    <row r="26" spans="1:15" x14ac:dyDescent="0.35">
      <c r="A26" s="3" t="s">
        <v>151</v>
      </c>
      <c r="B26" s="3">
        <f>1</f>
        <v>1</v>
      </c>
      <c r="C26" s="3">
        <f>1+1+1+1</f>
        <v>4</v>
      </c>
      <c r="D26" s="3"/>
      <c r="E26" s="2">
        <f t="shared" ref="E26" si="47">(B26)/(B26+C26+D26)</f>
        <v>0.2</v>
      </c>
      <c r="F26" s="3">
        <f>3+3+4+11+3</f>
        <v>24</v>
      </c>
      <c r="G26" s="3">
        <f>6+7+7+5+5</f>
        <v>30</v>
      </c>
      <c r="H26">
        <f t="shared" ref="H26" si="48">F26-G26</f>
        <v>-6</v>
      </c>
      <c r="L26">
        <f t="shared" ref="L26" si="49">B26*10</f>
        <v>10</v>
      </c>
      <c r="M26">
        <f t="shared" ref="M26" si="50">D26*5</f>
        <v>0</v>
      </c>
      <c r="N26">
        <f t="shared" si="3"/>
        <v>10</v>
      </c>
      <c r="O26">
        <f t="shared" ref="O26" si="51">SUM(I26:N26)</f>
        <v>20</v>
      </c>
    </row>
    <row r="27" spans="1:15" x14ac:dyDescent="0.35">
      <c r="A27" s="3" t="s">
        <v>116</v>
      </c>
      <c r="B27" s="3"/>
      <c r="C27" s="3">
        <f>1+1+1+1</f>
        <v>4</v>
      </c>
      <c r="D27" s="3"/>
      <c r="E27" s="2">
        <f t="shared" si="40"/>
        <v>0</v>
      </c>
      <c r="F27" s="3">
        <f>2+1+0+0</f>
        <v>3</v>
      </c>
      <c r="G27" s="3">
        <f>18+21+15+15</f>
        <v>69</v>
      </c>
      <c r="H27">
        <f t="shared" si="41"/>
        <v>-66</v>
      </c>
      <c r="L27">
        <f t="shared" si="42"/>
        <v>0</v>
      </c>
      <c r="M27">
        <f t="shared" si="43"/>
        <v>0</v>
      </c>
      <c r="N27">
        <f t="shared" si="3"/>
        <v>10</v>
      </c>
      <c r="O27">
        <f t="shared" ref="O27:O28" si="52">SUM(I27:N27)</f>
        <v>10</v>
      </c>
    </row>
    <row r="28" spans="1:15" x14ac:dyDescent="0.35">
      <c r="A28" s="3" t="s">
        <v>138</v>
      </c>
      <c r="B28" s="3">
        <f>1+1+1</f>
        <v>3</v>
      </c>
      <c r="C28" s="3">
        <f>1+1</f>
        <v>2</v>
      </c>
      <c r="D28" s="3"/>
      <c r="E28" s="2">
        <f t="shared" si="40"/>
        <v>0.6</v>
      </c>
      <c r="F28" s="3">
        <f>11+0+1+8+6</f>
        <v>26</v>
      </c>
      <c r="G28" s="3">
        <f>1+7+8+4+5</f>
        <v>25</v>
      </c>
      <c r="H28">
        <f t="shared" si="41"/>
        <v>1</v>
      </c>
      <c r="I28">
        <f>60*1</f>
        <v>60</v>
      </c>
      <c r="L28">
        <f t="shared" si="42"/>
        <v>30</v>
      </c>
      <c r="M28">
        <f t="shared" si="43"/>
        <v>0</v>
      </c>
      <c r="N28">
        <f t="shared" si="3"/>
        <v>10</v>
      </c>
      <c r="O28">
        <f t="shared" si="52"/>
        <v>100</v>
      </c>
    </row>
    <row r="29" spans="1:15" x14ac:dyDescent="0.35">
      <c r="A29" s="3" t="s">
        <v>139</v>
      </c>
      <c r="B29" s="3"/>
      <c r="C29" s="3">
        <f>1+1+1+1+1+1+1+1</f>
        <v>8</v>
      </c>
      <c r="D29" s="3"/>
      <c r="E29" s="2">
        <f t="shared" ref="E29" si="53">(B29)/(B29+C29+D29)</f>
        <v>0</v>
      </c>
      <c r="F29" s="3">
        <f>3+2+9+1+3+3+1+1</f>
        <v>23</v>
      </c>
      <c r="G29" s="3">
        <f>8+13+11+5+8+5+8+3</f>
        <v>61</v>
      </c>
      <c r="H29">
        <f t="shared" ref="H29" si="54">F29-G29</f>
        <v>-38</v>
      </c>
      <c r="K29">
        <f>20*1</f>
        <v>20</v>
      </c>
      <c r="L29">
        <f t="shared" ref="L29" si="55">B29*10</f>
        <v>0</v>
      </c>
      <c r="M29">
        <f t="shared" ref="M29" si="56">D29*5</f>
        <v>0</v>
      </c>
      <c r="N29">
        <f>10*2</f>
        <v>20</v>
      </c>
      <c r="O29">
        <f t="shared" ref="O29" si="57">SUM(I29:N29)</f>
        <v>40</v>
      </c>
    </row>
    <row r="30" spans="1:15" x14ac:dyDescent="0.35">
      <c r="A30" s="3" t="s">
        <v>42</v>
      </c>
      <c r="B30" s="3">
        <f>1+1+1+1</f>
        <v>4</v>
      </c>
      <c r="C30" s="3">
        <f>1+1+1+1+1+1+1+1</f>
        <v>8</v>
      </c>
      <c r="D30" s="3"/>
      <c r="E30" s="2">
        <f t="shared" ref="E30:E31" si="58">(B30)/(B30+C30+D30)</f>
        <v>0.33333333333333331</v>
      </c>
      <c r="F30" s="3">
        <f>11+4+2+3+13+2+5+1+7+2+5+5</f>
        <v>60</v>
      </c>
      <c r="G30" s="3">
        <f>9+6+6+8+5+14+8+7+3+16+1+6</f>
        <v>89</v>
      </c>
      <c r="H30">
        <f t="shared" ref="H30:H31" si="59">F30-G30</f>
        <v>-29</v>
      </c>
      <c r="J30">
        <f>40*1</f>
        <v>40</v>
      </c>
      <c r="K30">
        <f>20*2</f>
        <v>40</v>
      </c>
      <c r="L30">
        <f t="shared" ref="L30:L31" si="60">B30*10</f>
        <v>40</v>
      </c>
      <c r="M30">
        <f t="shared" ref="M30:M31" si="61">D30*5</f>
        <v>0</v>
      </c>
      <c r="N30">
        <f>10*2</f>
        <v>20</v>
      </c>
      <c r="O30">
        <f t="shared" ref="O30" si="62">SUM(I30:N30)</f>
        <v>140</v>
      </c>
    </row>
    <row r="31" spans="1:15" x14ac:dyDescent="0.35">
      <c r="A31" s="3" t="s">
        <v>143</v>
      </c>
      <c r="B31" s="3">
        <f>1+1</f>
        <v>2</v>
      </c>
      <c r="C31" s="3">
        <f>1+1</f>
        <v>2</v>
      </c>
      <c r="D31" s="3"/>
      <c r="E31" s="2">
        <f t="shared" si="58"/>
        <v>0.5</v>
      </c>
      <c r="F31" s="3">
        <f>0+7+13+1</f>
        <v>21</v>
      </c>
      <c r="G31" s="3">
        <f>15+5+11+15</f>
        <v>46</v>
      </c>
      <c r="H31">
        <f t="shared" si="59"/>
        <v>-25</v>
      </c>
      <c r="K31">
        <f>20*1</f>
        <v>20</v>
      </c>
      <c r="L31">
        <f t="shared" si="60"/>
        <v>20</v>
      </c>
      <c r="M31">
        <f t="shared" si="61"/>
        <v>0</v>
      </c>
      <c r="N31">
        <f t="shared" si="3"/>
        <v>10</v>
      </c>
      <c r="O31">
        <f t="shared" ref="O31" si="63">SUM(I31:N31)</f>
        <v>50</v>
      </c>
    </row>
    <row r="32" spans="1:15" x14ac:dyDescent="0.35">
      <c r="A32" s="3" t="s">
        <v>43</v>
      </c>
      <c r="B32" s="3">
        <f>1+1+1+1+1+1+1</f>
        <v>7</v>
      </c>
      <c r="C32" s="3">
        <f>1+1+1+1+1+1+1+1+1</f>
        <v>9</v>
      </c>
      <c r="D32" s="3">
        <f>1</f>
        <v>1</v>
      </c>
      <c r="E32" s="2">
        <f t="shared" ref="E32:E55" si="64">(B32)/(B32+C32+D32)</f>
        <v>0.41176470588235292</v>
      </c>
      <c r="F32" s="3">
        <f>4+0+0+10+3+4+2+5+2+8+3+10+5+15+0+11+3</f>
        <v>85</v>
      </c>
      <c r="G32" s="3">
        <f>12+12+5+8+6+7+6+2+15+1+1+3+5+0+7+3+6</f>
        <v>99</v>
      </c>
      <c r="H32">
        <f t="shared" ref="H32:H55" si="65">F32-G32</f>
        <v>-14</v>
      </c>
      <c r="I32">
        <f>60*1</f>
        <v>60</v>
      </c>
      <c r="K32">
        <f>20*1</f>
        <v>20</v>
      </c>
      <c r="L32">
        <f t="shared" ref="L32:L55" si="66">B32*10</f>
        <v>70</v>
      </c>
      <c r="M32">
        <f t="shared" ref="M32:M55" si="67">D32*5</f>
        <v>5</v>
      </c>
      <c r="N32">
        <f>10*4</f>
        <v>40</v>
      </c>
      <c r="O32">
        <f t="shared" ref="O32:O46" si="68">SUM(I32:N32)</f>
        <v>195</v>
      </c>
    </row>
    <row r="33" spans="1:15" x14ac:dyDescent="0.35">
      <c r="A33" s="3" t="s">
        <v>44</v>
      </c>
      <c r="B33" s="3">
        <f>1</f>
        <v>1</v>
      </c>
      <c r="C33" s="3">
        <f>1+1+1+1+1+1+1+1+1+1</f>
        <v>10</v>
      </c>
      <c r="D33" s="3"/>
      <c r="E33" s="2">
        <f t="shared" ref="E33:E36" si="69">(B33)/(B33+C33+D33)</f>
        <v>9.0909090909090912E-2</v>
      </c>
      <c r="F33" s="3">
        <f>3+13+3+1+0+5+2+6+3+4+4</f>
        <v>44</v>
      </c>
      <c r="G33" s="3">
        <f>8+9+7+15+15+13+10+16+7+9+8</f>
        <v>117</v>
      </c>
      <c r="H33">
        <f t="shared" ref="H33:H36" si="70">F33-G33</f>
        <v>-73</v>
      </c>
      <c r="L33">
        <f t="shared" ref="L33:L36" si="71">B33*10</f>
        <v>10</v>
      </c>
      <c r="M33">
        <f t="shared" ref="M33:M36" si="72">D33*5</f>
        <v>0</v>
      </c>
      <c r="N33">
        <f>10*3</f>
        <v>30</v>
      </c>
      <c r="O33">
        <f t="shared" ref="O33:O35" si="73">SUM(I33:N33)</f>
        <v>40</v>
      </c>
    </row>
    <row r="34" spans="1:15" x14ac:dyDescent="0.35">
      <c r="A34" s="3" t="s">
        <v>45</v>
      </c>
      <c r="B34" s="3">
        <f>1+1+1+1+1+1+1</f>
        <v>7</v>
      </c>
      <c r="C34" s="3">
        <f>1+1+1+1+1+1</f>
        <v>6</v>
      </c>
      <c r="D34" s="3"/>
      <c r="E34" s="2">
        <f t="shared" si="69"/>
        <v>0.53846153846153844</v>
      </c>
      <c r="F34" s="3">
        <f>1+0+5+7+13+15+4+2+7+13+2+7+3</f>
        <v>79</v>
      </c>
      <c r="G34" s="3">
        <f>10+6+9+2+0+0+3+4+1+2+6+5+10</f>
        <v>58</v>
      </c>
      <c r="H34">
        <f t="shared" si="70"/>
        <v>21</v>
      </c>
      <c r="J34">
        <f>40*2</f>
        <v>80</v>
      </c>
      <c r="L34">
        <f t="shared" si="71"/>
        <v>70</v>
      </c>
      <c r="M34">
        <f t="shared" si="72"/>
        <v>0</v>
      </c>
      <c r="N34">
        <f>10*3</f>
        <v>30</v>
      </c>
      <c r="O34">
        <f t="shared" si="73"/>
        <v>180</v>
      </c>
    </row>
    <row r="35" spans="1:15" x14ac:dyDescent="0.35">
      <c r="A35" s="3" t="s">
        <v>71</v>
      </c>
      <c r="B35" s="3">
        <f>1+1+1+1+1+1+1+1+1+1+1</f>
        <v>11</v>
      </c>
      <c r="C35" s="3">
        <f>1+1+1+1+1+1+1</f>
        <v>7</v>
      </c>
      <c r="D35" s="3"/>
      <c r="E35" s="2">
        <f t="shared" si="69"/>
        <v>0.61111111111111116</v>
      </c>
      <c r="F35" s="3">
        <f>6+0+6+8+3+8+5+7+3+3+20+7+5+2+8+1+11+0</f>
        <v>103</v>
      </c>
      <c r="G35" s="3">
        <f>5+3+3+3+6+3+3+1+13+5+1+0+4+9+7+2+3+15</f>
        <v>86</v>
      </c>
      <c r="H35">
        <f t="shared" si="70"/>
        <v>17</v>
      </c>
      <c r="J35">
        <f>40*1</f>
        <v>40</v>
      </c>
      <c r="K35">
        <f>20*1</f>
        <v>20</v>
      </c>
      <c r="L35">
        <f t="shared" si="71"/>
        <v>110</v>
      </c>
      <c r="M35">
        <f t="shared" si="72"/>
        <v>0</v>
      </c>
      <c r="N35">
        <f>10*4</f>
        <v>40</v>
      </c>
      <c r="O35">
        <f t="shared" si="73"/>
        <v>210</v>
      </c>
    </row>
    <row r="36" spans="1:15" x14ac:dyDescent="0.35">
      <c r="A36" s="3" t="s">
        <v>152</v>
      </c>
      <c r="B36" s="3">
        <f>1+1+1+1+1</f>
        <v>5</v>
      </c>
      <c r="C36" s="3">
        <f>1+1+1</f>
        <v>3</v>
      </c>
      <c r="D36" s="3"/>
      <c r="E36" s="2">
        <f t="shared" si="69"/>
        <v>0.625</v>
      </c>
      <c r="F36" s="3">
        <f>3+10+7+0+6+2+4+2</f>
        <v>34</v>
      </c>
      <c r="G36" s="3">
        <f>9+8+4+6+3+1+3+5</f>
        <v>39</v>
      </c>
      <c r="H36">
        <f t="shared" si="70"/>
        <v>-5</v>
      </c>
      <c r="K36">
        <f>20*2</f>
        <v>40</v>
      </c>
      <c r="L36">
        <f t="shared" si="71"/>
        <v>50</v>
      </c>
      <c r="M36">
        <f t="shared" si="72"/>
        <v>0</v>
      </c>
      <c r="N36">
        <f>10*2</f>
        <v>20</v>
      </c>
      <c r="O36">
        <f t="shared" ref="O36" si="74">SUM(I36:N36)</f>
        <v>110</v>
      </c>
    </row>
    <row r="37" spans="1:15" x14ac:dyDescent="0.35">
      <c r="A37" s="3" t="s">
        <v>95</v>
      </c>
      <c r="B37" s="3">
        <f>1+1+1+1+1+1+1+1</f>
        <v>8</v>
      </c>
      <c r="C37" s="3">
        <f>1+1</f>
        <v>2</v>
      </c>
      <c r="D37" s="3"/>
      <c r="E37" s="2">
        <f t="shared" ref="E37" si="75">(B37)/(B37+C37+D37)</f>
        <v>0.8</v>
      </c>
      <c r="F37" s="3">
        <f>15+0+7+8+4+12+10+14+8+11</f>
        <v>89</v>
      </c>
      <c r="G37" s="3">
        <f>1+3+0+2+5+2+0+2+3+1</f>
        <v>19</v>
      </c>
      <c r="H37">
        <f t="shared" ref="H37" si="76">F37-G37</f>
        <v>70</v>
      </c>
      <c r="I37">
        <f>60*1</f>
        <v>60</v>
      </c>
      <c r="J37">
        <f>40*1</f>
        <v>40</v>
      </c>
      <c r="L37">
        <f t="shared" ref="L37" si="77">B37*10</f>
        <v>80</v>
      </c>
      <c r="M37">
        <f t="shared" ref="M37" si="78">D37*5</f>
        <v>0</v>
      </c>
      <c r="N37">
        <f>10*2</f>
        <v>20</v>
      </c>
      <c r="O37">
        <f t="shared" ref="O37" si="79">SUM(I37:N37)</f>
        <v>200</v>
      </c>
    </row>
    <row r="38" spans="1:15" x14ac:dyDescent="0.35">
      <c r="A38" s="3" t="s">
        <v>46</v>
      </c>
      <c r="B38" s="3">
        <f>1</f>
        <v>1</v>
      </c>
      <c r="C38" s="3">
        <f>1+1+1</f>
        <v>3</v>
      </c>
      <c r="D38" s="3"/>
      <c r="E38" s="2">
        <f t="shared" si="64"/>
        <v>0.25</v>
      </c>
      <c r="F38" s="3">
        <f>3+9+6+1</f>
        <v>19</v>
      </c>
      <c r="G38" s="3">
        <f>10+13+2+8</f>
        <v>33</v>
      </c>
      <c r="H38">
        <f t="shared" si="65"/>
        <v>-14</v>
      </c>
      <c r="L38">
        <f t="shared" si="66"/>
        <v>10</v>
      </c>
      <c r="M38">
        <f t="shared" si="67"/>
        <v>0</v>
      </c>
      <c r="N38">
        <f t="shared" si="3"/>
        <v>10</v>
      </c>
      <c r="O38">
        <f t="shared" ref="O38:O45" si="80">SUM(I38:N38)</f>
        <v>20</v>
      </c>
    </row>
    <row r="39" spans="1:15" x14ac:dyDescent="0.35">
      <c r="A39" s="3" t="s">
        <v>58</v>
      </c>
      <c r="B39" s="3">
        <f>1+1+1+1+1+1+1+1+1</f>
        <v>9</v>
      </c>
      <c r="C39" s="3"/>
      <c r="D39" s="3"/>
      <c r="E39" s="2">
        <f t="shared" si="64"/>
        <v>1</v>
      </c>
      <c r="F39" s="3">
        <f>5+10+7+8+6+6+15+6+4</f>
        <v>67</v>
      </c>
      <c r="G39" s="3">
        <f>1+3+1+2+0+2+2+2+2</f>
        <v>15</v>
      </c>
      <c r="H39">
        <f t="shared" si="65"/>
        <v>52</v>
      </c>
      <c r="I39">
        <f>60*2</f>
        <v>120</v>
      </c>
      <c r="L39">
        <f t="shared" si="66"/>
        <v>90</v>
      </c>
      <c r="M39">
        <f t="shared" si="67"/>
        <v>0</v>
      </c>
      <c r="N39">
        <f>10*2</f>
        <v>20</v>
      </c>
      <c r="O39">
        <f t="shared" ref="O39" si="81">SUM(I39:N39)</f>
        <v>230</v>
      </c>
    </row>
    <row r="40" spans="1:15" x14ac:dyDescent="0.35">
      <c r="A40" s="3" t="s">
        <v>61</v>
      </c>
      <c r="B40" s="3">
        <f>1+1+1+1+1</f>
        <v>5</v>
      </c>
      <c r="C40" s="3">
        <f>1+1+1+1+1+1+1+1</f>
        <v>8</v>
      </c>
      <c r="D40" s="3"/>
      <c r="E40" s="2">
        <f t="shared" si="64"/>
        <v>0.38461538461538464</v>
      </c>
      <c r="F40" s="3">
        <f>1+6+4+2+16+4+6+2+7+3+2+11+6</f>
        <v>70</v>
      </c>
      <c r="G40" s="3">
        <f>11+9+13+10+0+0+5+13+0+12+10+3+10</f>
        <v>96</v>
      </c>
      <c r="H40">
        <f t="shared" si="65"/>
        <v>-26</v>
      </c>
      <c r="J40">
        <f>40*1</f>
        <v>40</v>
      </c>
      <c r="K40">
        <f>20*1</f>
        <v>20</v>
      </c>
      <c r="L40">
        <f t="shared" si="66"/>
        <v>50</v>
      </c>
      <c r="M40">
        <f t="shared" si="67"/>
        <v>0</v>
      </c>
      <c r="N40">
        <f>10*3</f>
        <v>30</v>
      </c>
      <c r="O40">
        <f t="shared" ref="O40:O41" si="82">SUM(I40:N40)</f>
        <v>140</v>
      </c>
    </row>
    <row r="41" spans="1:15" x14ac:dyDescent="0.35">
      <c r="A41" s="3" t="s">
        <v>159</v>
      </c>
      <c r="B41" s="3">
        <f>1+1+1+1+1+1</f>
        <v>6</v>
      </c>
      <c r="C41" s="3">
        <f>1+1+1+1</f>
        <v>4</v>
      </c>
      <c r="D41" s="3"/>
      <c r="E41" s="2">
        <f t="shared" si="64"/>
        <v>0.6</v>
      </c>
      <c r="F41" s="3">
        <f>5+5+2+3+6+2+12+5+10+10</f>
        <v>60</v>
      </c>
      <c r="G41" s="3">
        <f>8+4+5+1+5+12+0+8+4+6</f>
        <v>53</v>
      </c>
      <c r="H41">
        <f t="shared" si="65"/>
        <v>7</v>
      </c>
      <c r="I41">
        <f>60*2</f>
        <v>120</v>
      </c>
      <c r="L41">
        <f t="shared" si="66"/>
        <v>60</v>
      </c>
      <c r="M41">
        <f t="shared" si="67"/>
        <v>0</v>
      </c>
      <c r="N41">
        <f>10*2</f>
        <v>20</v>
      </c>
      <c r="O41">
        <f t="shared" si="82"/>
        <v>200</v>
      </c>
    </row>
    <row r="42" spans="1:15" x14ac:dyDescent="0.35">
      <c r="A42" s="3" t="s">
        <v>47</v>
      </c>
      <c r="B42" s="3">
        <f>1+1+1+1+1+1+1</f>
        <v>7</v>
      </c>
      <c r="C42" s="3">
        <f>1+1+1+1+1</f>
        <v>5</v>
      </c>
      <c r="D42" s="3"/>
      <c r="E42" s="2">
        <f t="shared" ref="E42:E45" si="83">(B42)/(B42+C42+D42)</f>
        <v>0.58333333333333337</v>
      </c>
      <c r="F42" s="3">
        <f>10+8+8+12+10+0+7+3+0+5+3+1</f>
        <v>67</v>
      </c>
      <c r="G42" s="3">
        <f>3+3+1+0+4+4+1+8+5+3+7+8</f>
        <v>47</v>
      </c>
      <c r="H42">
        <f t="shared" ref="H42:H45" si="84">F42-G42</f>
        <v>20</v>
      </c>
      <c r="I42">
        <f>60*1</f>
        <v>60</v>
      </c>
      <c r="L42">
        <f t="shared" ref="L42:L45" si="85">B42*10</f>
        <v>70</v>
      </c>
      <c r="M42">
        <f t="shared" ref="M42:M45" si="86">D42*5</f>
        <v>0</v>
      </c>
      <c r="N42">
        <f>10*3</f>
        <v>30</v>
      </c>
      <c r="O42">
        <f t="shared" si="80"/>
        <v>160</v>
      </c>
    </row>
    <row r="43" spans="1:15" x14ac:dyDescent="0.35">
      <c r="A43" s="3" t="s">
        <v>115</v>
      </c>
      <c r="B43" s="3">
        <f>1+1+1+1+1+1+1+1+1+1+1+1+1+1</f>
        <v>14</v>
      </c>
      <c r="C43" s="3"/>
      <c r="D43" s="3"/>
      <c r="E43" s="2">
        <f t="shared" si="83"/>
        <v>1</v>
      </c>
      <c r="F43" s="3">
        <f>5+10+7+8+6+5+21+17+10+4+9+16+18+17+9</f>
        <v>162</v>
      </c>
      <c r="G43" s="3">
        <f>1+3+1+2+0+3+1+2+0+2+3+0+3+2+2</f>
        <v>25</v>
      </c>
      <c r="H43">
        <f t="shared" si="84"/>
        <v>137</v>
      </c>
      <c r="I43">
        <f>60*2</f>
        <v>120</v>
      </c>
      <c r="L43">
        <f t="shared" si="85"/>
        <v>140</v>
      </c>
      <c r="M43">
        <f t="shared" si="86"/>
        <v>0</v>
      </c>
      <c r="N43">
        <f>10*2</f>
        <v>20</v>
      </c>
      <c r="O43">
        <f t="shared" si="80"/>
        <v>280</v>
      </c>
    </row>
    <row r="44" spans="1:15" x14ac:dyDescent="0.35">
      <c r="A44" s="3" t="s">
        <v>142</v>
      </c>
      <c r="B44" s="3">
        <f>1+1</f>
        <v>2</v>
      </c>
      <c r="C44" s="3">
        <f>1+1+1</f>
        <v>3</v>
      </c>
      <c r="D44" s="3"/>
      <c r="E44" s="2">
        <f t="shared" si="83"/>
        <v>0.4</v>
      </c>
      <c r="F44" s="3">
        <f>19+2+11+15+3</f>
        <v>50</v>
      </c>
      <c r="G44" s="3">
        <f>4+5+13+1+4</f>
        <v>27</v>
      </c>
      <c r="H44">
        <f t="shared" si="84"/>
        <v>23</v>
      </c>
      <c r="J44">
        <f>40*1</f>
        <v>40</v>
      </c>
      <c r="L44">
        <f t="shared" si="85"/>
        <v>20</v>
      </c>
      <c r="M44">
        <f t="shared" si="86"/>
        <v>0</v>
      </c>
      <c r="N44">
        <f t="shared" si="3"/>
        <v>10</v>
      </c>
      <c r="O44">
        <f t="shared" ref="O44" si="87">SUM(I44:N44)</f>
        <v>70</v>
      </c>
    </row>
    <row r="45" spans="1:15" x14ac:dyDescent="0.35">
      <c r="A45" s="3" t="s">
        <v>117</v>
      </c>
      <c r="B45" s="3"/>
      <c r="C45" s="3">
        <f>1+1+1+1</f>
        <v>4</v>
      </c>
      <c r="D45" s="3"/>
      <c r="E45" s="2">
        <f t="shared" si="83"/>
        <v>0</v>
      </c>
      <c r="F45" s="3">
        <f>9+0+2+1</f>
        <v>12</v>
      </c>
      <c r="G45" s="3">
        <f>11+13+17+13</f>
        <v>54</v>
      </c>
      <c r="H45">
        <f t="shared" si="84"/>
        <v>-42</v>
      </c>
      <c r="L45">
        <f t="shared" si="85"/>
        <v>0</v>
      </c>
      <c r="M45">
        <f t="shared" si="86"/>
        <v>0</v>
      </c>
      <c r="N45">
        <f t="shared" si="3"/>
        <v>10</v>
      </c>
      <c r="O45">
        <f t="shared" si="80"/>
        <v>10</v>
      </c>
    </row>
    <row r="46" spans="1:15" x14ac:dyDescent="0.35">
      <c r="B46" s="3"/>
      <c r="C46" s="3"/>
      <c r="D46" s="3"/>
      <c r="E46" s="2" t="e">
        <f t="shared" si="64"/>
        <v>#DIV/0!</v>
      </c>
      <c r="F46" s="3"/>
      <c r="G46" s="3"/>
      <c r="H46">
        <f t="shared" si="65"/>
        <v>0</v>
      </c>
      <c r="L46">
        <f t="shared" si="66"/>
        <v>0</v>
      </c>
      <c r="M46">
        <f t="shared" si="67"/>
        <v>0</v>
      </c>
      <c r="O46">
        <f t="shared" si="68"/>
        <v>0</v>
      </c>
    </row>
    <row r="47" spans="1:15" x14ac:dyDescent="0.35">
      <c r="B47" s="3"/>
      <c r="C47" s="3"/>
      <c r="D47" s="3"/>
      <c r="E47" s="2" t="e">
        <f t="shared" si="64"/>
        <v>#DIV/0!</v>
      </c>
      <c r="F47" s="3"/>
      <c r="G47" s="3"/>
      <c r="H47">
        <f t="shared" si="65"/>
        <v>0</v>
      </c>
      <c r="L47">
        <f t="shared" si="66"/>
        <v>0</v>
      </c>
      <c r="M47">
        <f t="shared" si="67"/>
        <v>0</v>
      </c>
      <c r="O47">
        <f t="shared" ref="O47:O55" si="88">SUM(I47:N47)</f>
        <v>0</v>
      </c>
    </row>
    <row r="48" spans="1:15" x14ac:dyDescent="0.35">
      <c r="B48" s="3"/>
      <c r="C48" s="3"/>
      <c r="D48" s="3"/>
      <c r="E48" s="2" t="e">
        <f t="shared" si="64"/>
        <v>#DIV/0!</v>
      </c>
      <c r="F48" s="3"/>
      <c r="G48" s="3"/>
      <c r="H48">
        <f t="shared" si="65"/>
        <v>0</v>
      </c>
      <c r="L48">
        <f t="shared" si="66"/>
        <v>0</v>
      </c>
      <c r="M48">
        <f t="shared" si="67"/>
        <v>0</v>
      </c>
      <c r="O48">
        <f t="shared" si="88"/>
        <v>0</v>
      </c>
    </row>
    <row r="49" spans="2:15" x14ac:dyDescent="0.35">
      <c r="B49" s="3"/>
      <c r="C49" s="3"/>
      <c r="D49" s="3"/>
      <c r="E49" s="2" t="e">
        <f t="shared" si="64"/>
        <v>#DIV/0!</v>
      </c>
      <c r="F49" s="3"/>
      <c r="G49" s="3"/>
      <c r="H49">
        <f t="shared" si="65"/>
        <v>0</v>
      </c>
      <c r="L49">
        <f t="shared" si="66"/>
        <v>0</v>
      </c>
      <c r="M49">
        <f t="shared" si="67"/>
        <v>0</v>
      </c>
      <c r="O49">
        <f t="shared" ref="O49" si="89">SUM(I49:N49)</f>
        <v>0</v>
      </c>
    </row>
    <row r="50" spans="2:15" x14ac:dyDescent="0.35">
      <c r="B50" s="3"/>
      <c r="C50" s="3"/>
      <c r="D50" s="3"/>
      <c r="E50" s="2" t="e">
        <f t="shared" ref="E50:E51" si="90">(B50)/(B50+C50+D50)</f>
        <v>#DIV/0!</v>
      </c>
      <c r="F50" s="3"/>
      <c r="G50" s="3"/>
      <c r="H50">
        <f t="shared" ref="H50:H51" si="91">F50-G50</f>
        <v>0</v>
      </c>
      <c r="L50">
        <f t="shared" ref="L50:L51" si="92">B50*10</f>
        <v>0</v>
      </c>
      <c r="M50">
        <f t="shared" ref="M50:M51" si="93">D50*5</f>
        <v>0</v>
      </c>
      <c r="O50">
        <f t="shared" si="88"/>
        <v>0</v>
      </c>
    </row>
    <row r="51" spans="2:15" x14ac:dyDescent="0.35">
      <c r="B51" s="3"/>
      <c r="C51" s="3"/>
      <c r="D51" s="3"/>
      <c r="E51" s="2" t="e">
        <f t="shared" si="90"/>
        <v>#DIV/0!</v>
      </c>
      <c r="F51" s="3"/>
      <c r="G51" s="3"/>
      <c r="H51">
        <f t="shared" si="91"/>
        <v>0</v>
      </c>
      <c r="L51">
        <f t="shared" si="92"/>
        <v>0</v>
      </c>
      <c r="M51">
        <f t="shared" si="93"/>
        <v>0</v>
      </c>
      <c r="O51">
        <f t="shared" ref="O51" si="94">SUM(I51:N51)</f>
        <v>0</v>
      </c>
    </row>
    <row r="52" spans="2:15" x14ac:dyDescent="0.35">
      <c r="B52" s="3"/>
      <c r="C52" s="3"/>
      <c r="D52" s="3"/>
      <c r="E52" s="2" t="e">
        <f t="shared" ref="E52:E53" si="95">(B52)/(B52+C52+D52)</f>
        <v>#DIV/0!</v>
      </c>
      <c r="F52" s="3"/>
      <c r="G52" s="3"/>
      <c r="H52">
        <f>F52-G52</f>
        <v>0</v>
      </c>
      <c r="L52">
        <f t="shared" ref="L52:L53" si="96">B52*10</f>
        <v>0</v>
      </c>
      <c r="M52">
        <f t="shared" ref="M52:M53" si="97">D52*5</f>
        <v>0</v>
      </c>
      <c r="O52">
        <f t="shared" ref="O52" si="98">SUM(I52:N52)</f>
        <v>0</v>
      </c>
    </row>
    <row r="53" spans="2:15" x14ac:dyDescent="0.35">
      <c r="B53" s="3"/>
      <c r="C53" s="3"/>
      <c r="D53" s="3"/>
      <c r="E53" s="2" t="e">
        <f t="shared" si="95"/>
        <v>#DIV/0!</v>
      </c>
      <c r="F53" s="3"/>
      <c r="G53" s="3"/>
      <c r="H53">
        <f t="shared" ref="H53" si="99">F53-G53</f>
        <v>0</v>
      </c>
      <c r="L53">
        <f t="shared" si="96"/>
        <v>0</v>
      </c>
      <c r="M53">
        <f t="shared" si="97"/>
        <v>0</v>
      </c>
      <c r="O53">
        <f t="shared" ref="O53" si="100">SUM(I53:N53)</f>
        <v>0</v>
      </c>
    </row>
    <row r="54" spans="2:15" x14ac:dyDescent="0.35">
      <c r="B54" s="3"/>
      <c r="C54" s="3"/>
      <c r="D54" s="3"/>
      <c r="E54" s="2" t="e">
        <f t="shared" si="64"/>
        <v>#DIV/0!</v>
      </c>
      <c r="F54" s="3"/>
      <c r="G54" s="3"/>
      <c r="H54">
        <f t="shared" si="65"/>
        <v>0</v>
      </c>
      <c r="L54">
        <f t="shared" si="66"/>
        <v>0</v>
      </c>
      <c r="M54">
        <f t="shared" si="67"/>
        <v>0</v>
      </c>
      <c r="O54">
        <f t="shared" si="88"/>
        <v>0</v>
      </c>
    </row>
    <row r="55" spans="2:15" x14ac:dyDescent="0.35">
      <c r="B55" s="3"/>
      <c r="C55" s="3"/>
      <c r="D55" s="3"/>
      <c r="E55" s="2" t="e">
        <f t="shared" si="64"/>
        <v>#DIV/0!</v>
      </c>
      <c r="F55" s="3"/>
      <c r="G55" s="3"/>
      <c r="H55">
        <f t="shared" si="65"/>
        <v>0</v>
      </c>
      <c r="L55">
        <f t="shared" si="66"/>
        <v>0</v>
      </c>
      <c r="M55">
        <f t="shared" si="67"/>
        <v>0</v>
      </c>
      <c r="O55">
        <f t="shared" si="88"/>
        <v>0</v>
      </c>
    </row>
    <row r="56" spans="2:15" x14ac:dyDescent="0.35">
      <c r="B56" s="3"/>
      <c r="C56" s="3"/>
      <c r="D56" s="3"/>
      <c r="E56" s="2" t="e">
        <f t="shared" ref="E56:E59" si="101">(B56)/(B56+C56+D56)</f>
        <v>#DIV/0!</v>
      </c>
      <c r="F56" s="3"/>
      <c r="G56" s="3"/>
      <c r="H56">
        <f t="shared" ref="H56:H59" si="102">F56-G56</f>
        <v>0</v>
      </c>
      <c r="L56">
        <f t="shared" ref="L56:L59" si="103">B56*10</f>
        <v>0</v>
      </c>
      <c r="M56">
        <f t="shared" ref="M56:M59" si="104">D56*5</f>
        <v>0</v>
      </c>
      <c r="O56">
        <f t="shared" ref="O56:O59" si="105">SUM(I56:N56)</f>
        <v>0</v>
      </c>
    </row>
    <row r="57" spans="2:15" x14ac:dyDescent="0.35">
      <c r="B57" s="3"/>
      <c r="C57" s="3"/>
      <c r="D57" s="3"/>
      <c r="E57" s="2" t="e">
        <f t="shared" si="101"/>
        <v>#DIV/0!</v>
      </c>
      <c r="F57" s="3"/>
      <c r="G57" s="3"/>
      <c r="H57">
        <f t="shared" si="102"/>
        <v>0</v>
      </c>
      <c r="L57">
        <f t="shared" si="103"/>
        <v>0</v>
      </c>
      <c r="M57">
        <f t="shared" si="104"/>
        <v>0</v>
      </c>
      <c r="O57">
        <f t="shared" si="105"/>
        <v>0</v>
      </c>
    </row>
    <row r="58" spans="2:15" x14ac:dyDescent="0.35">
      <c r="B58" s="3"/>
      <c r="C58" s="3"/>
      <c r="D58" s="3"/>
      <c r="E58" s="2" t="e">
        <f t="shared" si="101"/>
        <v>#DIV/0!</v>
      </c>
      <c r="F58" s="3"/>
      <c r="G58" s="3"/>
      <c r="H58">
        <f t="shared" si="102"/>
        <v>0</v>
      </c>
      <c r="L58">
        <f t="shared" si="103"/>
        <v>0</v>
      </c>
      <c r="M58">
        <f t="shared" si="104"/>
        <v>0</v>
      </c>
      <c r="O58">
        <f t="shared" si="105"/>
        <v>0</v>
      </c>
    </row>
    <row r="59" spans="2:15" x14ac:dyDescent="0.35">
      <c r="B59" s="3"/>
      <c r="C59" s="3"/>
      <c r="D59" s="3"/>
      <c r="E59" s="2" t="e">
        <f t="shared" si="101"/>
        <v>#DIV/0!</v>
      </c>
      <c r="F59" s="3"/>
      <c r="G59" s="3"/>
      <c r="H59">
        <f t="shared" si="102"/>
        <v>0</v>
      </c>
      <c r="L59">
        <f t="shared" si="103"/>
        <v>0</v>
      </c>
      <c r="M59">
        <f t="shared" si="104"/>
        <v>0</v>
      </c>
      <c r="O59">
        <f t="shared" si="105"/>
        <v>0</v>
      </c>
    </row>
    <row r="60" spans="2:15" x14ac:dyDescent="0.35">
      <c r="B60" s="3"/>
      <c r="C60" s="3"/>
      <c r="D60" s="3"/>
      <c r="E60" s="2" t="e">
        <f t="shared" ref="E60:E69" si="106">(B60)/(B60+C60+D60)</f>
        <v>#DIV/0!</v>
      </c>
      <c r="F60" s="3"/>
      <c r="G60" s="3"/>
      <c r="H60">
        <f t="shared" ref="H60:H69" si="107">F60-G60</f>
        <v>0</v>
      </c>
      <c r="L60">
        <f t="shared" ref="L60:L69" si="108">B60*10</f>
        <v>0</v>
      </c>
      <c r="M60">
        <f t="shared" ref="M60:M69" si="109">D60*5</f>
        <v>0</v>
      </c>
      <c r="O60">
        <f t="shared" ref="O60:O69" si="110">SUM(I60:N60)</f>
        <v>0</v>
      </c>
    </row>
    <row r="61" spans="2:15" x14ac:dyDescent="0.35">
      <c r="B61" s="3"/>
      <c r="C61" s="3"/>
      <c r="D61" s="3"/>
      <c r="E61" s="2" t="e">
        <f t="shared" ref="E61" si="111">(B61)/(B61+C61+D61)</f>
        <v>#DIV/0!</v>
      </c>
      <c r="F61" s="3"/>
      <c r="G61" s="3"/>
      <c r="H61">
        <f t="shared" ref="H61" si="112">F61-G61</f>
        <v>0</v>
      </c>
      <c r="L61">
        <f t="shared" ref="L61" si="113">B61*10</f>
        <v>0</v>
      </c>
      <c r="M61">
        <f t="shared" ref="M61" si="114">D61*5</f>
        <v>0</v>
      </c>
      <c r="O61">
        <f t="shared" ref="O61" si="115">SUM(I61:N61)</f>
        <v>0</v>
      </c>
    </row>
    <row r="62" spans="2:15" x14ac:dyDescent="0.35">
      <c r="B62" s="3"/>
      <c r="C62" s="3"/>
      <c r="D62" s="3"/>
      <c r="E62" s="2" t="e">
        <f t="shared" si="106"/>
        <v>#DIV/0!</v>
      </c>
      <c r="F62" s="3"/>
      <c r="G62" s="3"/>
      <c r="H62">
        <f t="shared" si="107"/>
        <v>0</v>
      </c>
      <c r="L62">
        <f t="shared" si="108"/>
        <v>0</v>
      </c>
      <c r="M62">
        <f t="shared" si="109"/>
        <v>0</v>
      </c>
      <c r="O62">
        <f t="shared" si="110"/>
        <v>0</v>
      </c>
    </row>
    <row r="63" spans="2:15" x14ac:dyDescent="0.35">
      <c r="B63" s="3"/>
      <c r="C63" s="3"/>
      <c r="D63" s="3"/>
      <c r="E63" s="2" t="e">
        <f t="shared" si="106"/>
        <v>#DIV/0!</v>
      </c>
      <c r="F63" s="3"/>
      <c r="G63" s="3"/>
      <c r="H63">
        <f t="shared" si="107"/>
        <v>0</v>
      </c>
      <c r="L63">
        <f t="shared" si="108"/>
        <v>0</v>
      </c>
      <c r="M63">
        <f t="shared" si="109"/>
        <v>0</v>
      </c>
      <c r="O63">
        <f t="shared" ref="O63" si="116">SUM(I63:N63)</f>
        <v>0</v>
      </c>
    </row>
    <row r="64" spans="2:15" x14ac:dyDescent="0.35">
      <c r="B64" s="3"/>
      <c r="C64" s="3"/>
      <c r="D64" s="3"/>
      <c r="E64" s="2" t="e">
        <f t="shared" si="106"/>
        <v>#DIV/0!</v>
      </c>
      <c r="F64" s="3"/>
      <c r="G64" s="3"/>
      <c r="H64">
        <f t="shared" si="107"/>
        <v>0</v>
      </c>
      <c r="L64">
        <f t="shared" si="108"/>
        <v>0</v>
      </c>
      <c r="M64">
        <f t="shared" si="109"/>
        <v>0</v>
      </c>
      <c r="O64">
        <f t="shared" si="110"/>
        <v>0</v>
      </c>
    </row>
    <row r="65" spans="2:15" x14ac:dyDescent="0.35">
      <c r="B65" s="3"/>
      <c r="C65" s="3"/>
      <c r="D65" s="3"/>
      <c r="E65" s="2" t="e">
        <f t="shared" si="106"/>
        <v>#DIV/0!</v>
      </c>
      <c r="F65" s="3"/>
      <c r="G65" s="3"/>
      <c r="H65">
        <f t="shared" si="107"/>
        <v>0</v>
      </c>
      <c r="L65">
        <f t="shared" si="108"/>
        <v>0</v>
      </c>
      <c r="M65">
        <f t="shared" si="109"/>
        <v>0</v>
      </c>
      <c r="O65">
        <f t="shared" ref="O65" si="117">SUM(I65:N65)</f>
        <v>0</v>
      </c>
    </row>
    <row r="66" spans="2:15" x14ac:dyDescent="0.35">
      <c r="B66" s="3"/>
      <c r="C66" s="3"/>
      <c r="D66" s="3"/>
      <c r="E66" s="2" t="e">
        <f t="shared" si="106"/>
        <v>#DIV/0!</v>
      </c>
      <c r="F66" s="3"/>
      <c r="G66" s="3"/>
      <c r="H66">
        <f t="shared" si="107"/>
        <v>0</v>
      </c>
      <c r="L66">
        <f t="shared" si="108"/>
        <v>0</v>
      </c>
      <c r="M66">
        <f t="shared" si="109"/>
        <v>0</v>
      </c>
      <c r="O66">
        <f t="shared" ref="O66" si="118">SUM(I66:N66)</f>
        <v>0</v>
      </c>
    </row>
    <row r="67" spans="2:15" x14ac:dyDescent="0.35">
      <c r="B67" s="3"/>
      <c r="C67" s="3"/>
      <c r="D67" s="3"/>
      <c r="E67" s="2" t="e">
        <f t="shared" ref="E67" si="119">(B67)/(B67+C67+D67)</f>
        <v>#DIV/0!</v>
      </c>
      <c r="F67" s="3"/>
      <c r="G67" s="3"/>
      <c r="H67">
        <f t="shared" ref="H67" si="120">F67-G67</f>
        <v>0</v>
      </c>
      <c r="L67">
        <f t="shared" ref="L67" si="121">B67*10</f>
        <v>0</v>
      </c>
      <c r="M67">
        <f t="shared" ref="M67" si="122">D67*5</f>
        <v>0</v>
      </c>
      <c r="O67">
        <f t="shared" ref="O67" si="123">SUM(I67:N67)</f>
        <v>0</v>
      </c>
    </row>
    <row r="68" spans="2:15" x14ac:dyDescent="0.35">
      <c r="B68" s="3"/>
      <c r="C68" s="3"/>
      <c r="D68" s="3"/>
      <c r="E68" s="2" t="e">
        <f t="shared" si="106"/>
        <v>#DIV/0!</v>
      </c>
      <c r="F68" s="3"/>
      <c r="G68" s="3"/>
      <c r="H68">
        <f t="shared" si="107"/>
        <v>0</v>
      </c>
      <c r="L68">
        <f t="shared" si="108"/>
        <v>0</v>
      </c>
      <c r="M68">
        <f t="shared" si="109"/>
        <v>0</v>
      </c>
      <c r="O68">
        <f t="shared" ref="O68" si="124">SUM(I68:N68)</f>
        <v>0</v>
      </c>
    </row>
    <row r="69" spans="2:15" x14ac:dyDescent="0.35">
      <c r="B69" s="3"/>
      <c r="C69" s="3"/>
      <c r="D69" s="3"/>
      <c r="E69" s="2" t="e">
        <f t="shared" si="106"/>
        <v>#DIV/0!</v>
      </c>
      <c r="F69" s="3"/>
      <c r="G69" s="3"/>
      <c r="H69">
        <f t="shared" si="107"/>
        <v>0</v>
      </c>
      <c r="L69">
        <f t="shared" si="108"/>
        <v>0</v>
      </c>
      <c r="M69">
        <f t="shared" si="109"/>
        <v>0</v>
      </c>
      <c r="O69">
        <f t="shared" si="110"/>
        <v>0</v>
      </c>
    </row>
    <row r="70" spans="2:15" x14ac:dyDescent="0.35">
      <c r="B70" s="3"/>
      <c r="C70" s="3"/>
      <c r="D70" s="3"/>
      <c r="E70" s="2" t="e">
        <f t="shared" ref="E70:E71" si="125">(B70)/(B70+C70+D70)</f>
        <v>#DIV/0!</v>
      </c>
      <c r="F70" s="3"/>
      <c r="G70" s="3"/>
      <c r="H70">
        <f t="shared" ref="H70:H71" si="126">F70-G70</f>
        <v>0</v>
      </c>
      <c r="L70">
        <f t="shared" ref="L70:L71" si="127">B70*10</f>
        <v>0</v>
      </c>
      <c r="M70">
        <f t="shared" ref="M70:M71" si="128">D70*5</f>
        <v>0</v>
      </c>
      <c r="O70">
        <f t="shared" ref="O70" si="129">SUM(I70:N70)</f>
        <v>0</v>
      </c>
    </row>
    <row r="71" spans="2:15" x14ac:dyDescent="0.35">
      <c r="B71" s="3"/>
      <c r="C71" s="3"/>
      <c r="D71" s="3"/>
      <c r="E71" s="2" t="e">
        <f t="shared" si="125"/>
        <v>#DIV/0!</v>
      </c>
      <c r="F71" s="3"/>
      <c r="G71" s="3"/>
      <c r="H71">
        <f t="shared" si="126"/>
        <v>0</v>
      </c>
      <c r="L71">
        <f t="shared" si="127"/>
        <v>0</v>
      </c>
      <c r="M71">
        <f t="shared" si="128"/>
        <v>0</v>
      </c>
      <c r="O71">
        <f t="shared" ref="O71" si="130">SUM(I71:N71)</f>
        <v>0</v>
      </c>
    </row>
    <row r="72" spans="2:15" x14ac:dyDescent="0.35">
      <c r="B72" s="3"/>
      <c r="C72" s="3"/>
      <c r="D72" s="3"/>
      <c r="E72" s="2" t="e">
        <f t="shared" ref="E72:E77" si="131">(B72)/(B72+C72+D72)</f>
        <v>#DIV/0!</v>
      </c>
      <c r="F72" s="3"/>
      <c r="G72" s="3"/>
      <c r="H72">
        <f t="shared" ref="H72:H77" si="132">F72-G72</f>
        <v>0</v>
      </c>
      <c r="L72">
        <f t="shared" ref="L72:L77" si="133">B72*10</f>
        <v>0</v>
      </c>
      <c r="M72">
        <f t="shared" ref="M72:M77" si="134">D72*5</f>
        <v>0</v>
      </c>
      <c r="O72">
        <f t="shared" ref="O72" si="135">SUM(I72:N72)</f>
        <v>0</v>
      </c>
    </row>
    <row r="73" spans="2:15" x14ac:dyDescent="0.35">
      <c r="B73" s="3"/>
      <c r="C73" s="3"/>
      <c r="D73" s="3"/>
      <c r="E73" s="2" t="e">
        <f t="shared" si="131"/>
        <v>#DIV/0!</v>
      </c>
      <c r="F73" s="3"/>
      <c r="G73" s="3"/>
      <c r="H73">
        <f t="shared" si="132"/>
        <v>0</v>
      </c>
      <c r="L73">
        <f t="shared" si="133"/>
        <v>0</v>
      </c>
      <c r="M73">
        <f t="shared" si="134"/>
        <v>0</v>
      </c>
      <c r="O73">
        <f t="shared" ref="O73" si="136">SUM(I73:N73)</f>
        <v>0</v>
      </c>
    </row>
    <row r="74" spans="2:15" x14ac:dyDescent="0.35">
      <c r="B74" s="3"/>
      <c r="C74" s="3"/>
      <c r="D74" s="3"/>
      <c r="E74" s="2" t="e">
        <f t="shared" ref="E74" si="137">(B74)/(B74+C74+D74)</f>
        <v>#DIV/0!</v>
      </c>
      <c r="F74" s="3"/>
      <c r="G74" s="3"/>
      <c r="H74">
        <f t="shared" ref="H74" si="138">F74-G74</f>
        <v>0</v>
      </c>
      <c r="L74">
        <f t="shared" ref="L74" si="139">B74*10</f>
        <v>0</v>
      </c>
      <c r="M74">
        <f t="shared" ref="M74" si="140">D74*5</f>
        <v>0</v>
      </c>
      <c r="O74">
        <f t="shared" ref="O74" si="141">SUM(I74:N74)</f>
        <v>0</v>
      </c>
    </row>
    <row r="75" spans="2:15" x14ac:dyDescent="0.35">
      <c r="B75" s="3"/>
      <c r="C75" s="3"/>
      <c r="D75" s="3"/>
      <c r="E75" s="2" t="e">
        <f t="shared" ref="E75" si="142">(B75)/(B75+C75+D75)</f>
        <v>#DIV/0!</v>
      </c>
      <c r="F75" s="3"/>
      <c r="G75" s="3"/>
      <c r="H75">
        <f t="shared" ref="H75" si="143">F75-G75</f>
        <v>0</v>
      </c>
      <c r="L75">
        <f t="shared" ref="L75" si="144">B75*10</f>
        <v>0</v>
      </c>
      <c r="M75">
        <f t="shared" ref="M75" si="145">D75*5</f>
        <v>0</v>
      </c>
      <c r="O75">
        <f t="shared" ref="O75" si="146">SUM(I75:N75)</f>
        <v>0</v>
      </c>
    </row>
    <row r="76" spans="2:15" x14ac:dyDescent="0.35">
      <c r="B76" s="3"/>
      <c r="C76" s="3"/>
      <c r="D76" s="3"/>
      <c r="E76" s="2" t="e">
        <f t="shared" ref="E76" si="147">(B76)/(B76+C76+D76)</f>
        <v>#DIV/0!</v>
      </c>
      <c r="F76" s="3"/>
      <c r="G76" s="3"/>
      <c r="H76">
        <f t="shared" ref="H76" si="148">F76-G76</f>
        <v>0</v>
      </c>
      <c r="L76">
        <f t="shared" ref="L76" si="149">B76*10</f>
        <v>0</v>
      </c>
      <c r="M76">
        <f t="shared" ref="M76" si="150">D76*5</f>
        <v>0</v>
      </c>
      <c r="O76">
        <f t="shared" ref="O76" si="151">SUM(I76:N76)</f>
        <v>0</v>
      </c>
    </row>
    <row r="77" spans="2:15" x14ac:dyDescent="0.35">
      <c r="B77" s="3"/>
      <c r="C77" s="3"/>
      <c r="D77" s="3"/>
      <c r="E77" s="2" t="e">
        <f t="shared" si="131"/>
        <v>#DIV/0!</v>
      </c>
      <c r="F77" s="3"/>
      <c r="G77" s="3"/>
      <c r="H77">
        <f t="shared" si="132"/>
        <v>0</v>
      </c>
      <c r="L77">
        <f t="shared" si="133"/>
        <v>0</v>
      </c>
      <c r="M77">
        <f t="shared" si="134"/>
        <v>0</v>
      </c>
      <c r="O77">
        <f t="shared" ref="O77" si="152">SUM(I77:N77)</f>
        <v>0</v>
      </c>
    </row>
    <row r="78" spans="2:15" x14ac:dyDescent="0.35">
      <c r="B78" s="3"/>
      <c r="C78" s="3"/>
      <c r="D78" s="3"/>
      <c r="E78" s="2" t="e">
        <f t="shared" ref="E78:E81" si="153">(B78)/(B78+C78+D78)</f>
        <v>#DIV/0!</v>
      </c>
      <c r="F78" s="3"/>
      <c r="G78" s="3"/>
      <c r="H78">
        <f t="shared" ref="H78:H80" si="154">F78-G78</f>
        <v>0</v>
      </c>
      <c r="L78">
        <f t="shared" ref="L78:L81" si="155">B78*10</f>
        <v>0</v>
      </c>
      <c r="M78">
        <f t="shared" ref="M78:M81" si="156">D78*5</f>
        <v>0</v>
      </c>
      <c r="O78">
        <f t="shared" ref="O78:O81" si="157">SUM(I78:N78)</f>
        <v>0</v>
      </c>
    </row>
    <row r="79" spans="2:15" x14ac:dyDescent="0.35">
      <c r="B79" s="3"/>
      <c r="C79" s="3"/>
      <c r="D79" s="3"/>
      <c r="E79" s="2" t="e">
        <f t="shared" si="153"/>
        <v>#DIV/0!</v>
      </c>
      <c r="F79" s="3"/>
      <c r="G79" s="3"/>
      <c r="H79">
        <f t="shared" si="154"/>
        <v>0</v>
      </c>
      <c r="L79">
        <f t="shared" si="155"/>
        <v>0</v>
      </c>
      <c r="M79">
        <f t="shared" si="156"/>
        <v>0</v>
      </c>
      <c r="O79">
        <f t="shared" si="157"/>
        <v>0</v>
      </c>
    </row>
    <row r="80" spans="2:15" x14ac:dyDescent="0.35">
      <c r="B80" s="3"/>
      <c r="C80" s="3"/>
      <c r="D80" s="3"/>
      <c r="E80" s="2" t="e">
        <f t="shared" si="153"/>
        <v>#DIV/0!</v>
      </c>
      <c r="F80" s="3"/>
      <c r="G80" s="3"/>
      <c r="H80">
        <f t="shared" si="154"/>
        <v>0</v>
      </c>
      <c r="L80">
        <f t="shared" si="155"/>
        <v>0</v>
      </c>
      <c r="M80">
        <f t="shared" si="156"/>
        <v>0</v>
      </c>
      <c r="O80">
        <f t="shared" si="157"/>
        <v>0</v>
      </c>
    </row>
    <row r="81" spans="2:15" ht="15.75" customHeight="1" x14ac:dyDescent="0.35">
      <c r="B81" s="3"/>
      <c r="C81" s="3"/>
      <c r="D81" s="3"/>
      <c r="E81" s="2" t="e">
        <f t="shared" si="153"/>
        <v>#DIV/0!</v>
      </c>
      <c r="F81" s="3"/>
      <c r="G81" s="3"/>
      <c r="H81">
        <f>F81-G81</f>
        <v>0</v>
      </c>
      <c r="L81">
        <f t="shared" si="155"/>
        <v>0</v>
      </c>
      <c r="M81">
        <f t="shared" si="156"/>
        <v>0</v>
      </c>
      <c r="O81">
        <f t="shared" si="157"/>
        <v>0</v>
      </c>
    </row>
    <row r="82" spans="2:15" ht="15" customHeight="1" x14ac:dyDescent="0.35">
      <c r="B82" s="3"/>
      <c r="C82" s="3"/>
      <c r="D82" s="3"/>
      <c r="E82" s="2" t="e">
        <f t="shared" ref="E82:E83" si="158">(B82)/(B82+C82+D82)</f>
        <v>#DIV/0!</v>
      </c>
      <c r="F82" s="3"/>
      <c r="G82" s="3"/>
      <c r="H82">
        <f t="shared" ref="H82:H83" si="159">F82-G82</f>
        <v>0</v>
      </c>
      <c r="L82">
        <f t="shared" ref="L82:L83" si="160">B82*10</f>
        <v>0</v>
      </c>
      <c r="M82">
        <f t="shared" ref="M82:M83" si="161">D82*5</f>
        <v>0</v>
      </c>
      <c r="O82">
        <f t="shared" ref="O82:O83" si="162">SUM(I82:N82)</f>
        <v>0</v>
      </c>
    </row>
    <row r="83" spans="2:15" x14ac:dyDescent="0.35">
      <c r="B83" s="3"/>
      <c r="C83" s="3"/>
      <c r="D83" s="3"/>
      <c r="E83" s="2" t="e">
        <f t="shared" si="158"/>
        <v>#DIV/0!</v>
      </c>
      <c r="F83" s="3"/>
      <c r="G83" s="3"/>
      <c r="H83">
        <f t="shared" si="159"/>
        <v>0</v>
      </c>
      <c r="L83">
        <f t="shared" si="160"/>
        <v>0</v>
      </c>
      <c r="M83">
        <f t="shared" si="161"/>
        <v>0</v>
      </c>
      <c r="O83">
        <f t="shared" si="162"/>
        <v>0</v>
      </c>
    </row>
    <row r="84" spans="2:15" x14ac:dyDescent="0.35">
      <c r="B84" s="3"/>
      <c r="C84" s="3"/>
      <c r="D84" s="3"/>
      <c r="E84" s="2" t="e">
        <f t="shared" ref="E84:E163" si="163">(B84)/(B84+C84+D84)</f>
        <v>#DIV/0!</v>
      </c>
      <c r="H84">
        <f t="shared" ref="H84:H163" si="164">F84-G84</f>
        <v>0</v>
      </c>
      <c r="L84">
        <v>0</v>
      </c>
      <c r="M84">
        <f t="shared" ref="M84:M133" si="165">D84*5</f>
        <v>0</v>
      </c>
      <c r="O84">
        <f t="shared" ref="O84:O163" si="166">SUM(I84:N84)</f>
        <v>0</v>
      </c>
    </row>
    <row r="85" spans="2:15" ht="14.25" customHeight="1" x14ac:dyDescent="0.35">
      <c r="B85" s="3"/>
      <c r="C85" s="3"/>
      <c r="D85" s="3"/>
      <c r="E85" s="2" t="e">
        <f t="shared" ref="E85:E87" si="167">(B85)/(B85+C85+D85)</f>
        <v>#DIV/0!</v>
      </c>
      <c r="H85">
        <f t="shared" ref="H85:H87" si="168">F85-G85</f>
        <v>0</v>
      </c>
      <c r="L85">
        <v>0</v>
      </c>
      <c r="M85">
        <f t="shared" si="165"/>
        <v>0</v>
      </c>
      <c r="O85">
        <f t="shared" ref="O85" si="169">SUM(I85:N85)</f>
        <v>0</v>
      </c>
    </row>
    <row r="86" spans="2:15" x14ac:dyDescent="0.35">
      <c r="B86" s="3"/>
      <c r="C86" s="3"/>
      <c r="D86" s="3"/>
      <c r="E86" s="2" t="e">
        <f t="shared" si="167"/>
        <v>#DIV/0!</v>
      </c>
      <c r="H86">
        <f t="shared" si="168"/>
        <v>0</v>
      </c>
      <c r="L86">
        <f t="shared" ref="L86" si="170">B86*10</f>
        <v>0</v>
      </c>
      <c r="M86">
        <f t="shared" ref="M86" si="171">D86*5</f>
        <v>0</v>
      </c>
      <c r="O86">
        <f t="shared" ref="O86" si="172">SUM(I86:N86)</f>
        <v>0</v>
      </c>
    </row>
    <row r="87" spans="2:15" x14ac:dyDescent="0.35">
      <c r="B87" s="3"/>
      <c r="C87" s="3"/>
      <c r="D87" s="3"/>
      <c r="E87" s="2" t="e">
        <f t="shared" si="167"/>
        <v>#DIV/0!</v>
      </c>
      <c r="H87">
        <f t="shared" si="168"/>
        <v>0</v>
      </c>
      <c r="L87">
        <f t="shared" ref="L87" si="173">B87*10</f>
        <v>0</v>
      </c>
      <c r="M87">
        <f t="shared" ref="M87" si="174">D87*5</f>
        <v>0</v>
      </c>
      <c r="O87">
        <f>SUM(I87:N87)</f>
        <v>0</v>
      </c>
    </row>
    <row r="88" spans="2:15" x14ac:dyDescent="0.35">
      <c r="B88" s="3"/>
      <c r="C88" s="3"/>
      <c r="D88" s="3"/>
      <c r="E88" s="2" t="e">
        <f t="shared" ref="E88" si="175">(B88)/(B88+C88+D88)</f>
        <v>#DIV/0!</v>
      </c>
      <c r="H88">
        <f t="shared" ref="H88" si="176">F88-G88</f>
        <v>0</v>
      </c>
      <c r="L88">
        <f t="shared" ref="L88" si="177">B88*10</f>
        <v>0</v>
      </c>
      <c r="M88">
        <f t="shared" si="165"/>
        <v>0</v>
      </c>
      <c r="O88">
        <f t="shared" ref="O88" si="178">SUM(I88:N88)</f>
        <v>0</v>
      </c>
    </row>
    <row r="89" spans="2:15" x14ac:dyDescent="0.35">
      <c r="B89" s="3"/>
      <c r="C89" s="3"/>
      <c r="D89" s="3"/>
      <c r="E89" s="2" t="e">
        <f t="shared" ref="E89:E95" si="179">(B89)/(B89+C89+D89)</f>
        <v>#DIV/0!</v>
      </c>
      <c r="L89">
        <f t="shared" ref="L89:L93" si="180">B89*10</f>
        <v>0</v>
      </c>
      <c r="M89">
        <f t="shared" si="165"/>
        <v>0</v>
      </c>
      <c r="O89">
        <f t="shared" ref="O89" si="181">SUM(I89:N89)</f>
        <v>0</v>
      </c>
    </row>
    <row r="90" spans="2:15" x14ac:dyDescent="0.35">
      <c r="B90" s="3"/>
      <c r="C90" s="3"/>
      <c r="D90" s="3"/>
      <c r="E90" s="2" t="e">
        <f t="shared" si="179"/>
        <v>#DIV/0!</v>
      </c>
      <c r="H90">
        <f t="shared" ref="H90" si="182">F90-G90</f>
        <v>0</v>
      </c>
      <c r="L90">
        <f t="shared" si="180"/>
        <v>0</v>
      </c>
      <c r="M90">
        <f t="shared" ref="M90" si="183">D90*5</f>
        <v>0</v>
      </c>
      <c r="O90">
        <f t="shared" ref="O90" si="184">SUM(I90:N90)</f>
        <v>0</v>
      </c>
    </row>
    <row r="91" spans="2:15" x14ac:dyDescent="0.35">
      <c r="B91" s="3"/>
      <c r="C91" s="3"/>
      <c r="D91" s="3"/>
      <c r="E91" s="2" t="e">
        <f t="shared" si="179"/>
        <v>#DIV/0!</v>
      </c>
      <c r="H91">
        <f t="shared" ref="H91:H95" si="185">F91-G91</f>
        <v>0</v>
      </c>
      <c r="L91">
        <f t="shared" si="180"/>
        <v>0</v>
      </c>
      <c r="M91">
        <f t="shared" si="165"/>
        <v>0</v>
      </c>
      <c r="O91">
        <f t="shared" ref="O91" si="186">SUM(I91:N91)</f>
        <v>0</v>
      </c>
    </row>
    <row r="92" spans="2:15" x14ac:dyDescent="0.35">
      <c r="B92" s="3"/>
      <c r="C92" s="3"/>
      <c r="D92" s="3"/>
      <c r="E92" s="2" t="e">
        <f t="shared" ref="E92" si="187">(B92)/(B92+C92+D92)</f>
        <v>#DIV/0!</v>
      </c>
      <c r="H92">
        <f t="shared" si="185"/>
        <v>0</v>
      </c>
      <c r="L92">
        <f t="shared" ref="L92" si="188">B92*10</f>
        <v>0</v>
      </c>
      <c r="M92">
        <f t="shared" si="165"/>
        <v>0</v>
      </c>
      <c r="O92">
        <f t="shared" ref="O92" si="189">SUM(I92:N92)</f>
        <v>0</v>
      </c>
    </row>
    <row r="93" spans="2:15" x14ac:dyDescent="0.35">
      <c r="B93" s="3"/>
      <c r="C93" s="3"/>
      <c r="D93" s="3"/>
      <c r="E93" s="2" t="e">
        <f t="shared" si="179"/>
        <v>#DIV/0!</v>
      </c>
      <c r="H93">
        <f t="shared" si="185"/>
        <v>0</v>
      </c>
      <c r="L93">
        <f t="shared" si="180"/>
        <v>0</v>
      </c>
      <c r="M93">
        <f t="shared" ref="M93" si="190">D93*5</f>
        <v>0</v>
      </c>
      <c r="O93">
        <f t="shared" ref="O93" si="191">SUM(I93:N93)</f>
        <v>0</v>
      </c>
    </row>
    <row r="94" spans="2:15" ht="14.25" customHeight="1" x14ac:dyDescent="0.35">
      <c r="B94" s="3"/>
      <c r="C94" s="3"/>
      <c r="D94" s="3"/>
      <c r="E94" s="2" t="e">
        <f t="shared" si="179"/>
        <v>#DIV/0!</v>
      </c>
      <c r="H94">
        <f t="shared" si="185"/>
        <v>0</v>
      </c>
      <c r="L94">
        <v>0</v>
      </c>
      <c r="M94">
        <f t="shared" si="165"/>
        <v>0</v>
      </c>
      <c r="O94">
        <f t="shared" ref="O94" si="192">SUM(I94:N94)</f>
        <v>0</v>
      </c>
    </row>
    <row r="95" spans="2:15" x14ac:dyDescent="0.35">
      <c r="B95" s="3"/>
      <c r="C95" s="3"/>
      <c r="D95" s="3"/>
      <c r="E95" s="2" t="e">
        <f t="shared" si="179"/>
        <v>#DIV/0!</v>
      </c>
      <c r="H95">
        <f t="shared" si="185"/>
        <v>0</v>
      </c>
      <c r="L95">
        <f t="shared" ref="L95" si="193">B95*10</f>
        <v>0</v>
      </c>
      <c r="M95">
        <f t="shared" si="165"/>
        <v>0</v>
      </c>
      <c r="O95">
        <f t="shared" ref="O95" si="194">SUM(I95:N95)</f>
        <v>0</v>
      </c>
    </row>
    <row r="96" spans="2:15" x14ac:dyDescent="0.35">
      <c r="B96" s="3"/>
      <c r="C96" s="3"/>
      <c r="D96" s="3"/>
      <c r="E96" s="2" t="e">
        <f t="shared" si="163"/>
        <v>#DIV/0!</v>
      </c>
      <c r="H96">
        <f t="shared" si="164"/>
        <v>0</v>
      </c>
      <c r="L96">
        <f t="shared" ref="L96:L170" si="195">B96*10</f>
        <v>0</v>
      </c>
      <c r="M96">
        <f t="shared" si="165"/>
        <v>0</v>
      </c>
      <c r="O96">
        <f t="shared" si="166"/>
        <v>0</v>
      </c>
    </row>
    <row r="97" spans="2:15" x14ac:dyDescent="0.35">
      <c r="B97" s="3"/>
      <c r="C97" s="3"/>
      <c r="D97" s="3"/>
      <c r="E97" s="2" t="e">
        <f t="shared" ref="E97" si="196">(B97)/(B97+C97+D97)</f>
        <v>#DIV/0!</v>
      </c>
      <c r="H97">
        <f t="shared" ref="H97" si="197">F97-G97</f>
        <v>0</v>
      </c>
      <c r="L97">
        <f t="shared" ref="L97" si="198">B97*10</f>
        <v>0</v>
      </c>
      <c r="M97">
        <f t="shared" ref="M97" si="199">D97*5</f>
        <v>0</v>
      </c>
      <c r="O97">
        <f t="shared" ref="O97" si="200">SUM(I97:N97)</f>
        <v>0</v>
      </c>
    </row>
    <row r="98" spans="2:15" x14ac:dyDescent="0.35">
      <c r="B98" s="3"/>
      <c r="C98" s="3"/>
      <c r="D98" s="3"/>
      <c r="E98" s="2" t="e">
        <f t="shared" si="163"/>
        <v>#DIV/0!</v>
      </c>
      <c r="H98">
        <f t="shared" si="164"/>
        <v>0</v>
      </c>
      <c r="L98">
        <f t="shared" si="195"/>
        <v>0</v>
      </c>
      <c r="M98">
        <f t="shared" si="165"/>
        <v>0</v>
      </c>
      <c r="O98">
        <f t="shared" si="166"/>
        <v>0</v>
      </c>
    </row>
    <row r="99" spans="2:15" ht="14.25" customHeight="1" x14ac:dyDescent="0.35">
      <c r="B99" s="3"/>
      <c r="C99" s="3"/>
      <c r="D99" s="3"/>
      <c r="E99" s="2" t="e">
        <f t="shared" si="163"/>
        <v>#DIV/0!</v>
      </c>
      <c r="H99">
        <f t="shared" si="164"/>
        <v>0</v>
      </c>
      <c r="L99">
        <v>0</v>
      </c>
      <c r="M99">
        <f t="shared" ref="M99" si="201">D99*5</f>
        <v>0</v>
      </c>
      <c r="O99">
        <f t="shared" si="166"/>
        <v>0</v>
      </c>
    </row>
    <row r="100" spans="2:15" ht="14.25" customHeight="1" x14ac:dyDescent="0.35">
      <c r="B100" s="3"/>
      <c r="C100" s="3"/>
      <c r="D100" s="3"/>
      <c r="E100" s="2" t="e">
        <f t="shared" ref="E100:E101" si="202">(B100)/(B100+C100+D100)</f>
        <v>#DIV/0!</v>
      </c>
      <c r="H100">
        <f t="shared" ref="H100:H101" si="203">F100-G100</f>
        <v>0</v>
      </c>
      <c r="L100">
        <v>0</v>
      </c>
      <c r="M100">
        <f t="shared" ref="M100:M101" si="204">D100*5</f>
        <v>0</v>
      </c>
      <c r="O100">
        <f t="shared" ref="O100" si="205">SUM(I100:N100)</f>
        <v>0</v>
      </c>
    </row>
    <row r="101" spans="2:15" x14ac:dyDescent="0.35">
      <c r="B101" s="3"/>
      <c r="C101" s="3"/>
      <c r="D101" s="3"/>
      <c r="E101" s="2" t="e">
        <f t="shared" si="202"/>
        <v>#DIV/0!</v>
      </c>
      <c r="H101">
        <f t="shared" si="203"/>
        <v>0</v>
      </c>
      <c r="L101">
        <f t="shared" ref="L101" si="206">B101*10</f>
        <v>0</v>
      </c>
      <c r="M101">
        <f t="shared" si="204"/>
        <v>0</v>
      </c>
      <c r="O101">
        <f t="shared" ref="O101" si="207">SUM(I101:N101)</f>
        <v>0</v>
      </c>
    </row>
    <row r="102" spans="2:15" x14ac:dyDescent="0.35">
      <c r="B102" s="3"/>
      <c r="C102" s="3"/>
      <c r="D102" s="3"/>
      <c r="E102" s="2" t="e">
        <f t="shared" si="163"/>
        <v>#DIV/0!</v>
      </c>
      <c r="H102">
        <f t="shared" si="164"/>
        <v>0</v>
      </c>
      <c r="L102">
        <f t="shared" si="195"/>
        <v>0</v>
      </c>
      <c r="M102">
        <f t="shared" ref="M102:M113" si="208">D102*5</f>
        <v>0</v>
      </c>
      <c r="O102">
        <f t="shared" si="166"/>
        <v>0</v>
      </c>
    </row>
    <row r="103" spans="2:15" x14ac:dyDescent="0.35">
      <c r="B103" s="3"/>
      <c r="C103" s="3"/>
      <c r="D103" s="3"/>
      <c r="E103" s="2" t="e">
        <f t="shared" si="163"/>
        <v>#DIV/0!</v>
      </c>
      <c r="H103">
        <f t="shared" si="164"/>
        <v>0</v>
      </c>
      <c r="L103">
        <f t="shared" si="195"/>
        <v>0</v>
      </c>
      <c r="M103">
        <f t="shared" si="208"/>
        <v>0</v>
      </c>
      <c r="O103">
        <f t="shared" si="166"/>
        <v>0</v>
      </c>
    </row>
    <row r="104" spans="2:15" x14ac:dyDescent="0.35">
      <c r="B104" s="3"/>
      <c r="C104" s="3"/>
      <c r="D104" s="3"/>
      <c r="E104" s="2" t="e">
        <f t="shared" ref="E104:E106" si="209">(B104)/(B104+C104+D104)</f>
        <v>#DIV/0!</v>
      </c>
      <c r="H104">
        <f t="shared" ref="H104:H106" si="210">F104-G104</f>
        <v>0</v>
      </c>
      <c r="L104">
        <f t="shared" ref="L104:L106" si="211">B104*10</f>
        <v>0</v>
      </c>
      <c r="M104">
        <f t="shared" ref="M104:M106" si="212">D104*5</f>
        <v>0</v>
      </c>
      <c r="O104">
        <f t="shared" ref="O104:O105" si="213">SUM(I104:N104)</f>
        <v>0</v>
      </c>
    </row>
    <row r="105" spans="2:15" x14ac:dyDescent="0.35">
      <c r="B105" s="3"/>
      <c r="C105" s="3"/>
      <c r="D105" s="3"/>
      <c r="E105" s="2" t="e">
        <f t="shared" si="209"/>
        <v>#DIV/0!</v>
      </c>
      <c r="H105">
        <f t="shared" si="210"/>
        <v>0</v>
      </c>
      <c r="L105">
        <f t="shared" si="211"/>
        <v>0</v>
      </c>
      <c r="M105">
        <f t="shared" si="212"/>
        <v>0</v>
      </c>
      <c r="O105">
        <f t="shared" si="213"/>
        <v>0</v>
      </c>
    </row>
    <row r="106" spans="2:15" x14ac:dyDescent="0.35">
      <c r="B106" s="3"/>
      <c r="C106" s="3"/>
      <c r="D106" s="3"/>
      <c r="E106" s="2" t="e">
        <f t="shared" si="209"/>
        <v>#DIV/0!</v>
      </c>
      <c r="H106">
        <f t="shared" si="210"/>
        <v>0</v>
      </c>
      <c r="L106">
        <f t="shared" si="211"/>
        <v>0</v>
      </c>
      <c r="M106">
        <f t="shared" si="212"/>
        <v>0</v>
      </c>
      <c r="O106">
        <f t="shared" ref="O106" si="214">SUM(I106:N106)</f>
        <v>0</v>
      </c>
    </row>
    <row r="107" spans="2:15" x14ac:dyDescent="0.35">
      <c r="B107" s="3"/>
      <c r="C107" s="3"/>
      <c r="D107" s="3"/>
      <c r="E107" s="2" t="e">
        <f t="shared" ref="E107:E108" si="215">(B107)/(B107+C107+D107)</f>
        <v>#DIV/0!</v>
      </c>
      <c r="H107">
        <f t="shared" ref="H107:H108" si="216">F107-G107</f>
        <v>0</v>
      </c>
      <c r="L107">
        <f t="shared" ref="L107:L108" si="217">B107*10</f>
        <v>0</v>
      </c>
      <c r="M107">
        <f t="shared" si="208"/>
        <v>0</v>
      </c>
      <c r="O107">
        <f t="shared" ref="O107" si="218">SUM(I107:N107)</f>
        <v>0</v>
      </c>
    </row>
    <row r="108" spans="2:15" x14ac:dyDescent="0.35">
      <c r="B108" s="3"/>
      <c r="C108" s="3"/>
      <c r="D108" s="3"/>
      <c r="E108" s="2" t="e">
        <f t="shared" si="215"/>
        <v>#DIV/0!</v>
      </c>
      <c r="H108">
        <f t="shared" si="216"/>
        <v>0</v>
      </c>
      <c r="L108">
        <f t="shared" si="217"/>
        <v>0</v>
      </c>
      <c r="M108">
        <f t="shared" si="208"/>
        <v>0</v>
      </c>
      <c r="O108">
        <f t="shared" ref="O108" si="219">SUM(I108:N108)</f>
        <v>0</v>
      </c>
    </row>
    <row r="109" spans="2:15" x14ac:dyDescent="0.35">
      <c r="B109" s="3"/>
      <c r="C109" s="3"/>
      <c r="D109" s="3"/>
      <c r="E109" s="2" t="e">
        <f t="shared" si="163"/>
        <v>#DIV/0!</v>
      </c>
      <c r="H109">
        <f t="shared" si="164"/>
        <v>0</v>
      </c>
      <c r="L109">
        <f t="shared" si="195"/>
        <v>0</v>
      </c>
      <c r="M109">
        <f t="shared" si="208"/>
        <v>0</v>
      </c>
      <c r="O109">
        <f t="shared" ref="O109" si="220">SUM(I109:N109)</f>
        <v>0</v>
      </c>
    </row>
    <row r="110" spans="2:15" ht="14.25" customHeight="1" x14ac:dyDescent="0.35">
      <c r="B110" s="3"/>
      <c r="C110" s="3"/>
      <c r="D110" s="3"/>
      <c r="E110" s="2" t="e">
        <f t="shared" si="163"/>
        <v>#DIV/0!</v>
      </c>
      <c r="H110">
        <f t="shared" si="164"/>
        <v>0</v>
      </c>
      <c r="L110">
        <v>0</v>
      </c>
      <c r="M110">
        <f t="shared" si="208"/>
        <v>0</v>
      </c>
      <c r="O110">
        <f t="shared" si="166"/>
        <v>0</v>
      </c>
    </row>
    <row r="111" spans="2:15" ht="14.25" customHeight="1" x14ac:dyDescent="0.35">
      <c r="B111" s="3"/>
      <c r="C111" s="3"/>
      <c r="D111" s="3"/>
      <c r="E111" s="2" t="e">
        <f t="shared" si="163"/>
        <v>#DIV/0!</v>
      </c>
      <c r="H111">
        <f t="shared" si="164"/>
        <v>0</v>
      </c>
      <c r="L111">
        <v>0</v>
      </c>
      <c r="M111">
        <f t="shared" si="208"/>
        <v>0</v>
      </c>
      <c r="O111">
        <f t="shared" si="166"/>
        <v>0</v>
      </c>
    </row>
    <row r="112" spans="2:15" x14ac:dyDescent="0.35">
      <c r="B112" s="3"/>
      <c r="C112" s="3"/>
      <c r="D112" s="3"/>
      <c r="E112" s="2" t="e">
        <f t="shared" si="163"/>
        <v>#DIV/0!</v>
      </c>
      <c r="H112">
        <f t="shared" si="164"/>
        <v>0</v>
      </c>
      <c r="L112">
        <f t="shared" si="195"/>
        <v>0</v>
      </c>
      <c r="M112">
        <f t="shared" si="208"/>
        <v>0</v>
      </c>
      <c r="O112">
        <f t="shared" si="166"/>
        <v>0</v>
      </c>
    </row>
    <row r="113" spans="2:15" ht="14.25" customHeight="1" x14ac:dyDescent="0.35">
      <c r="B113" s="3"/>
      <c r="C113" s="3"/>
      <c r="D113" s="3"/>
      <c r="E113" s="2" t="e">
        <f t="shared" si="163"/>
        <v>#DIV/0!</v>
      </c>
      <c r="H113">
        <f t="shared" si="164"/>
        <v>0</v>
      </c>
      <c r="L113">
        <v>0</v>
      </c>
      <c r="M113">
        <f t="shared" si="208"/>
        <v>0</v>
      </c>
      <c r="O113">
        <f t="shared" ref="O113" si="221">SUM(I113:N113)</f>
        <v>0</v>
      </c>
    </row>
    <row r="114" spans="2:15" x14ac:dyDescent="0.35">
      <c r="B114" s="3"/>
      <c r="C114" s="3"/>
      <c r="D114" s="3"/>
      <c r="E114" s="2" t="e">
        <f t="shared" ref="E114:E118" si="222">(B114)/(B114+C114+D114)</f>
        <v>#DIV/0!</v>
      </c>
      <c r="H114">
        <f t="shared" ref="H114:H118" si="223">F114-G114</f>
        <v>0</v>
      </c>
      <c r="L114">
        <f t="shared" ref="L114:L116" si="224">B114*10</f>
        <v>0</v>
      </c>
      <c r="M114">
        <f t="shared" ref="M114" si="225">D114*5</f>
        <v>0</v>
      </c>
      <c r="O114">
        <f t="shared" ref="O114" si="226">SUM(I114:N114)</f>
        <v>0</v>
      </c>
    </row>
    <row r="115" spans="2:15" x14ac:dyDescent="0.35">
      <c r="B115" s="3"/>
      <c r="C115" s="3"/>
      <c r="D115" s="3"/>
      <c r="E115" s="2" t="e">
        <f t="shared" si="222"/>
        <v>#DIV/0!</v>
      </c>
      <c r="H115">
        <f t="shared" si="223"/>
        <v>0</v>
      </c>
      <c r="L115">
        <f t="shared" si="224"/>
        <v>0</v>
      </c>
      <c r="M115">
        <f t="shared" ref="M115" si="227">D115*5</f>
        <v>0</v>
      </c>
      <c r="O115">
        <f t="shared" ref="O115" si="228">SUM(I115:N115)</f>
        <v>0</v>
      </c>
    </row>
    <row r="116" spans="2:15" ht="16.5" customHeight="1" x14ac:dyDescent="0.35">
      <c r="B116" s="3"/>
      <c r="C116" s="3"/>
      <c r="D116" s="3"/>
      <c r="E116" s="2" t="e">
        <f t="shared" si="222"/>
        <v>#DIV/0!</v>
      </c>
      <c r="H116">
        <f t="shared" si="223"/>
        <v>0</v>
      </c>
      <c r="L116">
        <f t="shared" si="224"/>
        <v>0</v>
      </c>
      <c r="M116">
        <f t="shared" ref="M116:M118" si="229">D116*5</f>
        <v>0</v>
      </c>
      <c r="O116">
        <f t="shared" ref="O116:O117" si="230">SUM(I116:N116)</f>
        <v>0</v>
      </c>
    </row>
    <row r="117" spans="2:15" ht="14.25" customHeight="1" x14ac:dyDescent="0.35">
      <c r="B117" s="3"/>
      <c r="C117" s="3"/>
      <c r="D117" s="3"/>
      <c r="E117" s="2" t="e">
        <f t="shared" si="222"/>
        <v>#DIV/0!</v>
      </c>
      <c r="H117">
        <f t="shared" si="223"/>
        <v>0</v>
      </c>
      <c r="L117">
        <v>0</v>
      </c>
      <c r="M117">
        <f t="shared" si="229"/>
        <v>0</v>
      </c>
      <c r="O117">
        <f t="shared" si="230"/>
        <v>0</v>
      </c>
    </row>
    <row r="118" spans="2:15" x14ac:dyDescent="0.35">
      <c r="B118" s="3"/>
      <c r="C118" s="3"/>
      <c r="D118" s="3"/>
      <c r="E118" s="2" t="e">
        <f t="shared" si="222"/>
        <v>#DIV/0!</v>
      </c>
      <c r="H118">
        <f t="shared" si="223"/>
        <v>0</v>
      </c>
      <c r="L118">
        <f t="shared" ref="L118" si="231">B118*10</f>
        <v>0</v>
      </c>
      <c r="M118">
        <f t="shared" si="229"/>
        <v>0</v>
      </c>
      <c r="O118">
        <f t="shared" ref="O118" si="232">SUM(I118:N118)</f>
        <v>0</v>
      </c>
    </row>
    <row r="119" spans="2:15" x14ac:dyDescent="0.35">
      <c r="B119" s="3"/>
      <c r="C119" s="3"/>
      <c r="D119" s="3"/>
      <c r="E119" s="2" t="e">
        <f t="shared" si="163"/>
        <v>#DIV/0!</v>
      </c>
      <c r="H119">
        <f t="shared" si="164"/>
        <v>0</v>
      </c>
      <c r="L119">
        <f t="shared" si="195"/>
        <v>0</v>
      </c>
      <c r="M119">
        <f t="shared" si="165"/>
        <v>0</v>
      </c>
      <c r="O119">
        <f t="shared" si="166"/>
        <v>0</v>
      </c>
    </row>
    <row r="120" spans="2:15" x14ac:dyDescent="0.35">
      <c r="B120" s="3"/>
      <c r="C120" s="3"/>
      <c r="D120" s="3"/>
      <c r="E120" s="2" t="e">
        <f t="shared" ref="E120" si="233">(B120)/(B120+C120+D120)</f>
        <v>#DIV/0!</v>
      </c>
      <c r="H120">
        <f t="shared" ref="H120" si="234">F120-G120</f>
        <v>0</v>
      </c>
      <c r="L120">
        <f t="shared" ref="L120" si="235">B120*10</f>
        <v>0</v>
      </c>
      <c r="M120">
        <f t="shared" ref="M120" si="236">D120*5</f>
        <v>0</v>
      </c>
      <c r="O120">
        <f t="shared" ref="O120" si="237">SUM(I120:N120)</f>
        <v>0</v>
      </c>
    </row>
    <row r="121" spans="2:15" ht="14.25" customHeight="1" x14ac:dyDescent="0.35">
      <c r="B121" s="3"/>
      <c r="C121" s="3"/>
      <c r="D121" s="3"/>
      <c r="E121" s="2" t="e">
        <f t="shared" ref="E121" si="238">(B121)/(B121+C121+D121)</f>
        <v>#DIV/0!</v>
      </c>
      <c r="H121">
        <f t="shared" ref="H121" si="239">F121-G121</f>
        <v>0</v>
      </c>
      <c r="L121">
        <v>0</v>
      </c>
      <c r="M121">
        <f t="shared" si="165"/>
        <v>0</v>
      </c>
      <c r="O121">
        <f t="shared" ref="O121" si="240">SUM(I121:N121)</f>
        <v>0</v>
      </c>
    </row>
    <row r="122" spans="2:15" x14ac:dyDescent="0.35">
      <c r="B122" s="3"/>
      <c r="C122" s="3"/>
      <c r="D122" s="3"/>
      <c r="E122" s="2" t="e">
        <f t="shared" si="163"/>
        <v>#DIV/0!</v>
      </c>
      <c r="H122">
        <f t="shared" si="164"/>
        <v>0</v>
      </c>
      <c r="L122">
        <f t="shared" si="195"/>
        <v>0</v>
      </c>
      <c r="M122">
        <f t="shared" si="165"/>
        <v>0</v>
      </c>
      <c r="O122">
        <f t="shared" si="166"/>
        <v>0</v>
      </c>
    </row>
    <row r="123" spans="2:15" x14ac:dyDescent="0.35">
      <c r="B123" s="3"/>
      <c r="C123" s="3"/>
      <c r="D123" s="3"/>
      <c r="E123" s="2" t="e">
        <f t="shared" ref="E123" si="241">(B123)/(B123+C123+D123)</f>
        <v>#DIV/0!</v>
      </c>
      <c r="H123">
        <f t="shared" ref="H123" si="242">F123-G123</f>
        <v>0</v>
      </c>
      <c r="L123">
        <f t="shared" ref="L123" si="243">B123*10</f>
        <v>0</v>
      </c>
      <c r="M123">
        <f t="shared" si="165"/>
        <v>0</v>
      </c>
      <c r="O123">
        <f t="shared" ref="O123" si="244">SUM(I123:N123)</f>
        <v>0</v>
      </c>
    </row>
    <row r="124" spans="2:15" x14ac:dyDescent="0.35">
      <c r="B124" s="3"/>
      <c r="C124" s="3"/>
      <c r="D124" s="3"/>
      <c r="E124" s="2" t="e">
        <f t="shared" si="163"/>
        <v>#DIV/0!</v>
      </c>
      <c r="H124">
        <f t="shared" si="164"/>
        <v>0</v>
      </c>
      <c r="L124">
        <f t="shared" si="195"/>
        <v>0</v>
      </c>
      <c r="M124">
        <f t="shared" si="165"/>
        <v>0</v>
      </c>
      <c r="O124">
        <f t="shared" si="166"/>
        <v>0</v>
      </c>
    </row>
    <row r="125" spans="2:15" x14ac:dyDescent="0.35">
      <c r="B125" s="3"/>
      <c r="C125" s="3"/>
      <c r="D125" s="3"/>
      <c r="E125" s="2" t="e">
        <f t="shared" ref="E125" si="245">(B125)/(B125+C125+D125)</f>
        <v>#DIV/0!</v>
      </c>
      <c r="H125">
        <f t="shared" ref="H125" si="246">F125-G125</f>
        <v>0</v>
      </c>
      <c r="L125">
        <f t="shared" ref="L125" si="247">B125*10</f>
        <v>0</v>
      </c>
      <c r="M125">
        <f t="shared" ref="M125" si="248">D125*5</f>
        <v>0</v>
      </c>
      <c r="O125">
        <f t="shared" ref="O125" si="249">SUM(I125:N125)</f>
        <v>0</v>
      </c>
    </row>
    <row r="126" spans="2:15" x14ac:dyDescent="0.35">
      <c r="B126" s="3"/>
      <c r="C126" s="3"/>
      <c r="D126" s="3"/>
      <c r="E126" s="2" t="e">
        <f t="shared" si="163"/>
        <v>#DIV/0!</v>
      </c>
      <c r="H126">
        <f t="shared" si="164"/>
        <v>0</v>
      </c>
      <c r="L126">
        <f t="shared" si="195"/>
        <v>0</v>
      </c>
      <c r="M126">
        <f t="shared" si="165"/>
        <v>0</v>
      </c>
      <c r="O126">
        <f t="shared" ref="O126" si="250">SUM(I126:N126)</f>
        <v>0</v>
      </c>
    </row>
    <row r="127" spans="2:15" x14ac:dyDescent="0.35">
      <c r="E127" s="2" t="e">
        <f t="shared" si="163"/>
        <v>#DIV/0!</v>
      </c>
      <c r="H127">
        <f t="shared" si="164"/>
        <v>0</v>
      </c>
      <c r="L127">
        <f t="shared" si="195"/>
        <v>0</v>
      </c>
      <c r="M127">
        <f t="shared" si="165"/>
        <v>0</v>
      </c>
      <c r="O127">
        <f t="shared" si="166"/>
        <v>0</v>
      </c>
    </row>
    <row r="128" spans="2:15" x14ac:dyDescent="0.35">
      <c r="E128" s="2" t="e">
        <f t="shared" ref="E128" si="251">(B128)/(B128+C128+D128)</f>
        <v>#DIV/0!</v>
      </c>
      <c r="H128">
        <f t="shared" ref="H128" si="252">F128-G128</f>
        <v>0</v>
      </c>
      <c r="L128">
        <f t="shared" ref="L128" si="253">B128*10</f>
        <v>0</v>
      </c>
      <c r="M128">
        <f t="shared" si="165"/>
        <v>0</v>
      </c>
      <c r="O128">
        <f t="shared" ref="O128" si="254">SUM(I128:N128)</f>
        <v>0</v>
      </c>
    </row>
    <row r="129" spans="5:15" x14ac:dyDescent="0.35">
      <c r="E129" s="2" t="e">
        <f t="shared" ref="E129" si="255">(B129)/(B129+C129+D129)</f>
        <v>#DIV/0!</v>
      </c>
      <c r="H129">
        <f t="shared" ref="H129" si="256">F129-G129</f>
        <v>0</v>
      </c>
      <c r="L129">
        <f t="shared" ref="L129" si="257">B129*10</f>
        <v>0</v>
      </c>
      <c r="M129">
        <f t="shared" si="165"/>
        <v>0</v>
      </c>
      <c r="O129">
        <f t="shared" ref="O129" si="258">SUM(I129:N129)</f>
        <v>0</v>
      </c>
    </row>
    <row r="130" spans="5:15" x14ac:dyDescent="0.35">
      <c r="E130" s="2" t="e">
        <f t="shared" si="163"/>
        <v>#DIV/0!</v>
      </c>
      <c r="H130">
        <f t="shared" si="164"/>
        <v>0</v>
      </c>
      <c r="L130">
        <f t="shared" si="195"/>
        <v>0</v>
      </c>
      <c r="M130">
        <f t="shared" si="165"/>
        <v>0</v>
      </c>
      <c r="O130">
        <f t="shared" si="166"/>
        <v>0</v>
      </c>
    </row>
    <row r="131" spans="5:15" x14ac:dyDescent="0.35">
      <c r="E131" s="2" t="e">
        <f t="shared" si="163"/>
        <v>#DIV/0!</v>
      </c>
      <c r="H131">
        <f t="shared" si="164"/>
        <v>0</v>
      </c>
      <c r="L131">
        <f t="shared" si="195"/>
        <v>0</v>
      </c>
      <c r="M131">
        <f t="shared" si="165"/>
        <v>0</v>
      </c>
      <c r="O131">
        <f t="shared" si="166"/>
        <v>0</v>
      </c>
    </row>
    <row r="132" spans="5:15" x14ac:dyDescent="0.35">
      <c r="E132" s="2" t="e">
        <f t="shared" ref="E132" si="259">(B132)/(B132+C132+D132)</f>
        <v>#DIV/0!</v>
      </c>
      <c r="H132">
        <f t="shared" ref="H132" si="260">F132-G132</f>
        <v>0</v>
      </c>
      <c r="L132">
        <f t="shared" ref="L132" si="261">B132*10</f>
        <v>0</v>
      </c>
      <c r="M132">
        <f t="shared" si="165"/>
        <v>0</v>
      </c>
      <c r="O132">
        <f t="shared" ref="O132" si="262">SUM(I132:N132)</f>
        <v>0</v>
      </c>
    </row>
    <row r="133" spans="5:15" x14ac:dyDescent="0.35">
      <c r="E133" s="2" t="e">
        <f t="shared" si="163"/>
        <v>#DIV/0!</v>
      </c>
      <c r="H133">
        <f t="shared" si="164"/>
        <v>0</v>
      </c>
      <c r="L133">
        <f t="shared" si="195"/>
        <v>0</v>
      </c>
      <c r="M133">
        <f t="shared" si="165"/>
        <v>0</v>
      </c>
      <c r="O133">
        <f t="shared" si="166"/>
        <v>0</v>
      </c>
    </row>
    <row r="134" spans="5:15" x14ac:dyDescent="0.35">
      <c r="E134" s="2" t="e">
        <f t="shared" si="163"/>
        <v>#DIV/0!</v>
      </c>
      <c r="H134">
        <f t="shared" si="164"/>
        <v>0</v>
      </c>
      <c r="L134">
        <f t="shared" si="195"/>
        <v>0</v>
      </c>
      <c r="M134">
        <v>0</v>
      </c>
      <c r="O134">
        <f t="shared" si="166"/>
        <v>0</v>
      </c>
    </row>
    <row r="135" spans="5:15" x14ac:dyDescent="0.35">
      <c r="E135" s="2" t="e">
        <f t="shared" si="163"/>
        <v>#DIV/0!</v>
      </c>
      <c r="H135">
        <f t="shared" si="164"/>
        <v>0</v>
      </c>
      <c r="L135">
        <f t="shared" si="195"/>
        <v>0</v>
      </c>
      <c r="M135">
        <f t="shared" ref="M135:M173" si="263">D135*5</f>
        <v>0</v>
      </c>
      <c r="O135">
        <f t="shared" si="166"/>
        <v>0</v>
      </c>
    </row>
    <row r="136" spans="5:15" x14ac:dyDescent="0.35">
      <c r="E136" s="2" t="e">
        <f t="shared" si="163"/>
        <v>#DIV/0!</v>
      </c>
      <c r="H136">
        <f t="shared" si="164"/>
        <v>0</v>
      </c>
      <c r="L136">
        <f t="shared" si="195"/>
        <v>0</v>
      </c>
      <c r="M136">
        <f t="shared" si="263"/>
        <v>0</v>
      </c>
      <c r="O136">
        <f t="shared" si="166"/>
        <v>0</v>
      </c>
    </row>
    <row r="137" spans="5:15" x14ac:dyDescent="0.35">
      <c r="E137" s="2" t="e">
        <f t="shared" si="163"/>
        <v>#DIV/0!</v>
      </c>
      <c r="H137">
        <f t="shared" si="164"/>
        <v>0</v>
      </c>
      <c r="L137">
        <f t="shared" si="195"/>
        <v>0</v>
      </c>
      <c r="M137">
        <f t="shared" si="263"/>
        <v>0</v>
      </c>
      <c r="O137">
        <f t="shared" si="166"/>
        <v>0</v>
      </c>
    </row>
    <row r="138" spans="5:15" x14ac:dyDescent="0.35">
      <c r="E138" s="2" t="e">
        <f t="shared" si="163"/>
        <v>#DIV/0!</v>
      </c>
      <c r="H138">
        <f t="shared" si="164"/>
        <v>0</v>
      </c>
      <c r="L138">
        <f t="shared" si="195"/>
        <v>0</v>
      </c>
      <c r="M138">
        <f t="shared" si="263"/>
        <v>0</v>
      </c>
      <c r="O138">
        <f t="shared" si="166"/>
        <v>0</v>
      </c>
    </row>
    <row r="139" spans="5:15" x14ac:dyDescent="0.35">
      <c r="E139" s="2" t="e">
        <f t="shared" si="163"/>
        <v>#DIV/0!</v>
      </c>
      <c r="H139">
        <f t="shared" si="164"/>
        <v>0</v>
      </c>
      <c r="L139">
        <f t="shared" si="195"/>
        <v>0</v>
      </c>
      <c r="M139">
        <f t="shared" si="263"/>
        <v>0</v>
      </c>
      <c r="O139">
        <f t="shared" si="166"/>
        <v>0</v>
      </c>
    </row>
    <row r="140" spans="5:15" x14ac:dyDescent="0.35">
      <c r="E140" s="2" t="e">
        <f t="shared" si="163"/>
        <v>#DIV/0!</v>
      </c>
      <c r="H140">
        <f t="shared" si="164"/>
        <v>0</v>
      </c>
      <c r="L140">
        <f t="shared" si="195"/>
        <v>0</v>
      </c>
      <c r="M140">
        <f t="shared" si="263"/>
        <v>0</v>
      </c>
      <c r="O140">
        <f t="shared" si="166"/>
        <v>0</v>
      </c>
    </row>
    <row r="141" spans="5:15" x14ac:dyDescent="0.35">
      <c r="E141" s="2" t="e">
        <f t="shared" si="163"/>
        <v>#DIV/0!</v>
      </c>
      <c r="H141">
        <f t="shared" si="164"/>
        <v>0</v>
      </c>
      <c r="L141">
        <f t="shared" si="195"/>
        <v>0</v>
      </c>
      <c r="M141">
        <f t="shared" si="263"/>
        <v>0</v>
      </c>
      <c r="O141">
        <f t="shared" si="166"/>
        <v>0</v>
      </c>
    </row>
    <row r="142" spans="5:15" x14ac:dyDescent="0.35">
      <c r="E142" s="2" t="e">
        <f t="shared" si="163"/>
        <v>#DIV/0!</v>
      </c>
      <c r="H142">
        <f t="shared" si="164"/>
        <v>0</v>
      </c>
      <c r="L142">
        <f t="shared" si="195"/>
        <v>0</v>
      </c>
      <c r="M142">
        <f t="shared" si="263"/>
        <v>0</v>
      </c>
      <c r="O142">
        <f t="shared" si="166"/>
        <v>0</v>
      </c>
    </row>
    <row r="143" spans="5:15" x14ac:dyDescent="0.35">
      <c r="E143" s="2" t="e">
        <f t="shared" si="163"/>
        <v>#DIV/0!</v>
      </c>
      <c r="H143">
        <f t="shared" si="164"/>
        <v>0</v>
      </c>
      <c r="L143">
        <f t="shared" si="195"/>
        <v>0</v>
      </c>
      <c r="M143">
        <f t="shared" si="263"/>
        <v>0</v>
      </c>
      <c r="O143">
        <f t="shared" si="166"/>
        <v>0</v>
      </c>
    </row>
    <row r="144" spans="5:15" x14ac:dyDescent="0.35">
      <c r="E144" s="2" t="e">
        <f t="shared" ref="E144" si="264">(B144)/(B144+C144+D144)</f>
        <v>#DIV/0!</v>
      </c>
      <c r="H144">
        <f t="shared" ref="H144" si="265">F144-G144</f>
        <v>0</v>
      </c>
      <c r="L144">
        <f t="shared" ref="L144" si="266">B144*10</f>
        <v>0</v>
      </c>
      <c r="M144">
        <f t="shared" si="263"/>
        <v>0</v>
      </c>
      <c r="O144">
        <f t="shared" ref="O144" si="267">SUM(I144:N144)</f>
        <v>0</v>
      </c>
    </row>
    <row r="145" spans="1:16" x14ac:dyDescent="0.35">
      <c r="E145" s="2" t="e">
        <f t="shared" si="163"/>
        <v>#DIV/0!</v>
      </c>
      <c r="H145">
        <f t="shared" si="164"/>
        <v>0</v>
      </c>
      <c r="L145">
        <f t="shared" si="195"/>
        <v>0</v>
      </c>
      <c r="M145">
        <f t="shared" si="263"/>
        <v>0</v>
      </c>
      <c r="O145">
        <f t="shared" si="166"/>
        <v>0</v>
      </c>
    </row>
    <row r="146" spans="1:16" x14ac:dyDescent="0.35">
      <c r="E146" s="2" t="e">
        <f t="shared" si="163"/>
        <v>#DIV/0!</v>
      </c>
      <c r="H146">
        <f t="shared" si="164"/>
        <v>0</v>
      </c>
      <c r="L146">
        <f t="shared" si="195"/>
        <v>0</v>
      </c>
      <c r="M146">
        <f t="shared" si="263"/>
        <v>0</v>
      </c>
      <c r="O146">
        <f t="shared" si="166"/>
        <v>0</v>
      </c>
    </row>
    <row r="147" spans="1:16" x14ac:dyDescent="0.35">
      <c r="E147" s="2" t="e">
        <f t="shared" si="163"/>
        <v>#DIV/0!</v>
      </c>
      <c r="H147">
        <f t="shared" si="164"/>
        <v>0</v>
      </c>
      <c r="L147">
        <f t="shared" si="195"/>
        <v>0</v>
      </c>
      <c r="M147">
        <f t="shared" si="263"/>
        <v>0</v>
      </c>
      <c r="O147">
        <f t="shared" si="166"/>
        <v>0</v>
      </c>
    </row>
    <row r="148" spans="1:16" x14ac:dyDescent="0.35">
      <c r="E148" s="2" t="e">
        <f t="shared" si="163"/>
        <v>#DIV/0!</v>
      </c>
      <c r="H148">
        <f t="shared" si="164"/>
        <v>0</v>
      </c>
      <c r="L148">
        <f t="shared" si="195"/>
        <v>0</v>
      </c>
      <c r="M148">
        <f t="shared" si="263"/>
        <v>0</v>
      </c>
      <c r="O148">
        <f t="shared" si="166"/>
        <v>0</v>
      </c>
    </row>
    <row r="149" spans="1:16" x14ac:dyDescent="0.35">
      <c r="E149" s="2" t="e">
        <f t="shared" si="163"/>
        <v>#DIV/0!</v>
      </c>
      <c r="H149">
        <f t="shared" si="164"/>
        <v>0</v>
      </c>
      <c r="L149">
        <f t="shared" si="195"/>
        <v>0</v>
      </c>
      <c r="M149">
        <f t="shared" si="263"/>
        <v>0</v>
      </c>
      <c r="O149">
        <f t="shared" si="166"/>
        <v>0</v>
      </c>
    </row>
    <row r="150" spans="1:16" x14ac:dyDescent="0.35">
      <c r="E150" s="2" t="e">
        <f t="shared" si="163"/>
        <v>#DIV/0!</v>
      </c>
      <c r="H150">
        <f t="shared" si="164"/>
        <v>0</v>
      </c>
      <c r="L150">
        <f t="shared" si="195"/>
        <v>0</v>
      </c>
      <c r="M150">
        <f t="shared" si="263"/>
        <v>0</v>
      </c>
      <c r="O150">
        <f t="shared" si="166"/>
        <v>0</v>
      </c>
    </row>
    <row r="151" spans="1:16" x14ac:dyDescent="0.35">
      <c r="E151" s="2" t="e">
        <f t="shared" ref="E151" si="268">(B151)/(B151+C151+D151)</f>
        <v>#DIV/0!</v>
      </c>
      <c r="H151">
        <f t="shared" ref="H151" si="269">F151-G151</f>
        <v>0</v>
      </c>
      <c r="L151">
        <f t="shared" ref="L151" si="270">B151*10</f>
        <v>0</v>
      </c>
      <c r="M151">
        <f t="shared" ref="M151" si="271">D151*5</f>
        <v>0</v>
      </c>
      <c r="O151">
        <f t="shared" ref="O151" si="272">SUM(I151:N151)</f>
        <v>0</v>
      </c>
    </row>
    <row r="152" spans="1:16" x14ac:dyDescent="0.35">
      <c r="E152" s="2" t="e">
        <f t="shared" si="163"/>
        <v>#DIV/0!</v>
      </c>
      <c r="H152">
        <f t="shared" si="164"/>
        <v>0</v>
      </c>
      <c r="L152">
        <f t="shared" si="195"/>
        <v>0</v>
      </c>
      <c r="M152">
        <f t="shared" si="263"/>
        <v>0</v>
      </c>
      <c r="O152">
        <f t="shared" si="166"/>
        <v>0</v>
      </c>
    </row>
    <row r="153" spans="1:16" x14ac:dyDescent="0.35">
      <c r="E153" s="2" t="e">
        <f t="shared" si="163"/>
        <v>#DIV/0!</v>
      </c>
      <c r="H153">
        <f t="shared" si="164"/>
        <v>0</v>
      </c>
      <c r="L153">
        <f t="shared" si="195"/>
        <v>0</v>
      </c>
      <c r="M153">
        <f t="shared" si="263"/>
        <v>0</v>
      </c>
      <c r="O153">
        <f t="shared" si="166"/>
        <v>0</v>
      </c>
    </row>
    <row r="154" spans="1:16" x14ac:dyDescent="0.35">
      <c r="E154" s="2" t="e">
        <f t="shared" si="163"/>
        <v>#DIV/0!</v>
      </c>
      <c r="H154">
        <f t="shared" si="164"/>
        <v>0</v>
      </c>
      <c r="L154">
        <f t="shared" si="195"/>
        <v>0</v>
      </c>
      <c r="M154">
        <f t="shared" si="263"/>
        <v>0</v>
      </c>
      <c r="O154">
        <f t="shared" si="166"/>
        <v>0</v>
      </c>
    </row>
    <row r="155" spans="1:16" x14ac:dyDescent="0.35">
      <c r="A155" s="6"/>
      <c r="B155" s="4"/>
      <c r="C155" s="4"/>
      <c r="D155" s="4"/>
      <c r="E155" s="5" t="e">
        <f t="shared" si="163"/>
        <v>#DIV/0!</v>
      </c>
      <c r="F155" s="4"/>
      <c r="G155" s="4"/>
      <c r="H155" s="4">
        <f t="shared" si="164"/>
        <v>0</v>
      </c>
      <c r="I155" s="4"/>
      <c r="J155" s="4"/>
      <c r="K155" s="4"/>
      <c r="L155" s="4">
        <f t="shared" si="195"/>
        <v>0</v>
      </c>
      <c r="M155" s="4">
        <f t="shared" si="263"/>
        <v>0</v>
      </c>
      <c r="N155" s="4"/>
      <c r="O155" s="4">
        <f t="shared" si="166"/>
        <v>0</v>
      </c>
      <c r="P155" s="4"/>
    </row>
    <row r="156" spans="1:16" x14ac:dyDescent="0.35">
      <c r="E156" s="2" t="e">
        <f t="shared" si="163"/>
        <v>#DIV/0!</v>
      </c>
      <c r="H156">
        <f t="shared" si="164"/>
        <v>0</v>
      </c>
      <c r="L156">
        <f t="shared" si="195"/>
        <v>0</v>
      </c>
      <c r="M156">
        <f t="shared" si="263"/>
        <v>0</v>
      </c>
      <c r="O156">
        <f t="shared" si="166"/>
        <v>0</v>
      </c>
      <c r="P156" s="4"/>
    </row>
    <row r="157" spans="1:16" x14ac:dyDescent="0.35">
      <c r="E157" s="2" t="e">
        <f t="shared" si="163"/>
        <v>#DIV/0!</v>
      </c>
      <c r="H157">
        <f t="shared" si="164"/>
        <v>0</v>
      </c>
      <c r="L157">
        <f t="shared" si="195"/>
        <v>0</v>
      </c>
      <c r="M157">
        <f t="shared" si="263"/>
        <v>0</v>
      </c>
      <c r="O157">
        <f t="shared" si="166"/>
        <v>0</v>
      </c>
    </row>
    <row r="158" spans="1:16" x14ac:dyDescent="0.35">
      <c r="E158" s="2" t="e">
        <f t="shared" si="163"/>
        <v>#DIV/0!</v>
      </c>
      <c r="H158">
        <f t="shared" si="164"/>
        <v>0</v>
      </c>
      <c r="L158">
        <f t="shared" si="195"/>
        <v>0</v>
      </c>
      <c r="M158">
        <f t="shared" si="263"/>
        <v>0</v>
      </c>
      <c r="O158">
        <f t="shared" si="166"/>
        <v>0</v>
      </c>
    </row>
    <row r="159" spans="1:16" x14ac:dyDescent="0.35">
      <c r="A159" s="6"/>
      <c r="B159" s="4"/>
      <c r="C159" s="4"/>
      <c r="D159" s="4"/>
      <c r="E159" s="5" t="e">
        <f t="shared" si="163"/>
        <v>#DIV/0!</v>
      </c>
      <c r="F159" s="4"/>
      <c r="G159" s="4"/>
      <c r="H159" s="4">
        <f t="shared" si="164"/>
        <v>0</v>
      </c>
      <c r="I159" s="4"/>
      <c r="J159" s="4"/>
      <c r="K159" s="4"/>
      <c r="L159" s="4">
        <f t="shared" si="195"/>
        <v>0</v>
      </c>
      <c r="M159" s="4">
        <f t="shared" si="263"/>
        <v>0</v>
      </c>
      <c r="N159" s="4"/>
      <c r="O159" s="4">
        <f t="shared" si="166"/>
        <v>0</v>
      </c>
      <c r="P159" s="4"/>
    </row>
    <row r="160" spans="1:16" x14ac:dyDescent="0.35">
      <c r="A160" s="6"/>
      <c r="B160" s="4"/>
      <c r="C160" s="4"/>
      <c r="D160" s="4"/>
      <c r="E160" s="5" t="e">
        <f t="shared" si="163"/>
        <v>#DIV/0!</v>
      </c>
      <c r="F160" s="4"/>
      <c r="G160" s="4"/>
      <c r="H160" s="4">
        <f t="shared" si="164"/>
        <v>0</v>
      </c>
      <c r="I160" s="4"/>
      <c r="J160" s="4"/>
      <c r="K160" s="4"/>
      <c r="L160" s="4">
        <f t="shared" si="195"/>
        <v>0</v>
      </c>
      <c r="M160" s="4">
        <f t="shared" si="263"/>
        <v>0</v>
      </c>
      <c r="N160" s="4"/>
      <c r="O160" s="4">
        <f t="shared" si="166"/>
        <v>0</v>
      </c>
      <c r="P160" s="4"/>
    </row>
    <row r="161" spans="1:16" x14ac:dyDescent="0.35">
      <c r="A161" s="6"/>
      <c r="B161" s="4"/>
      <c r="C161" s="4"/>
      <c r="D161" s="4"/>
      <c r="E161" s="5" t="e">
        <f t="shared" si="163"/>
        <v>#DIV/0!</v>
      </c>
      <c r="F161" s="4"/>
      <c r="G161" s="4"/>
      <c r="H161" s="4">
        <f t="shared" si="164"/>
        <v>0</v>
      </c>
      <c r="I161" s="4"/>
      <c r="J161" s="4"/>
      <c r="K161" s="4"/>
      <c r="L161" s="4">
        <f t="shared" si="195"/>
        <v>0</v>
      </c>
      <c r="M161" s="4">
        <f t="shared" si="263"/>
        <v>0</v>
      </c>
      <c r="N161" s="4"/>
      <c r="O161" s="4">
        <f t="shared" si="166"/>
        <v>0</v>
      </c>
      <c r="P161" s="4"/>
    </row>
    <row r="162" spans="1:16" x14ac:dyDescent="0.35">
      <c r="A162" s="6"/>
      <c r="B162" s="4"/>
      <c r="C162" s="4"/>
      <c r="D162" s="4"/>
      <c r="E162" s="5" t="e">
        <f t="shared" si="163"/>
        <v>#DIV/0!</v>
      </c>
      <c r="F162" s="4"/>
      <c r="G162" s="4"/>
      <c r="H162" s="4">
        <f t="shared" si="164"/>
        <v>0</v>
      </c>
      <c r="I162" s="4"/>
      <c r="J162" s="4"/>
      <c r="K162" s="4"/>
      <c r="L162" s="4">
        <f t="shared" si="195"/>
        <v>0</v>
      </c>
      <c r="M162" s="4">
        <f t="shared" si="263"/>
        <v>0</v>
      </c>
      <c r="N162" s="4"/>
      <c r="O162" s="4">
        <f t="shared" si="166"/>
        <v>0</v>
      </c>
      <c r="P162" s="4"/>
    </row>
    <row r="163" spans="1:16" x14ac:dyDescent="0.35">
      <c r="A163" s="6"/>
      <c r="B163" s="4"/>
      <c r="C163" s="4"/>
      <c r="D163" s="4"/>
      <c r="E163" s="5" t="e">
        <f t="shared" si="163"/>
        <v>#DIV/0!</v>
      </c>
      <c r="F163" s="4"/>
      <c r="G163" s="4"/>
      <c r="H163" s="4">
        <f t="shared" si="164"/>
        <v>0</v>
      </c>
      <c r="I163" s="4"/>
      <c r="J163" s="4"/>
      <c r="K163" s="4"/>
      <c r="L163" s="4">
        <f t="shared" si="195"/>
        <v>0</v>
      </c>
      <c r="M163" s="4">
        <f t="shared" si="263"/>
        <v>0</v>
      </c>
      <c r="N163" s="4"/>
      <c r="O163" s="4">
        <f t="shared" si="166"/>
        <v>0</v>
      </c>
      <c r="P163" s="4"/>
    </row>
    <row r="164" spans="1:16" x14ac:dyDescent="0.35">
      <c r="A164" s="6"/>
      <c r="B164" s="4"/>
      <c r="C164" s="4"/>
      <c r="D164" s="4"/>
      <c r="E164" s="5" t="e">
        <f t="shared" ref="E164:E193" si="273">(B164)/(B164+C164+D164)</f>
        <v>#DIV/0!</v>
      </c>
      <c r="F164" s="4"/>
      <c r="G164" s="4"/>
      <c r="H164" s="4">
        <f t="shared" ref="H164:H193" si="274">F164-G164</f>
        <v>0</v>
      </c>
      <c r="I164" s="4"/>
      <c r="J164" s="4"/>
      <c r="K164" s="4"/>
      <c r="L164" s="4">
        <f t="shared" si="195"/>
        <v>0</v>
      </c>
      <c r="M164" s="4">
        <f t="shared" si="263"/>
        <v>0</v>
      </c>
      <c r="N164" s="4"/>
      <c r="O164" s="4">
        <f t="shared" ref="O164:O193" si="275">SUM(I164:N164)</f>
        <v>0</v>
      </c>
    </row>
    <row r="165" spans="1:16" x14ac:dyDescent="0.35">
      <c r="E165" s="2" t="e">
        <f t="shared" si="273"/>
        <v>#DIV/0!</v>
      </c>
      <c r="H165">
        <f t="shared" si="274"/>
        <v>0</v>
      </c>
      <c r="L165">
        <f t="shared" si="195"/>
        <v>0</v>
      </c>
      <c r="M165">
        <f t="shared" si="263"/>
        <v>0</v>
      </c>
      <c r="O165">
        <f t="shared" si="275"/>
        <v>0</v>
      </c>
    </row>
    <row r="166" spans="1:16" x14ac:dyDescent="0.35">
      <c r="E166" s="2" t="e">
        <f t="shared" si="273"/>
        <v>#DIV/0!</v>
      </c>
      <c r="H166">
        <f t="shared" si="274"/>
        <v>0</v>
      </c>
      <c r="L166">
        <f t="shared" si="195"/>
        <v>0</v>
      </c>
      <c r="M166">
        <f t="shared" si="263"/>
        <v>0</v>
      </c>
      <c r="O166">
        <f t="shared" si="275"/>
        <v>0</v>
      </c>
    </row>
    <row r="167" spans="1:16" x14ac:dyDescent="0.35">
      <c r="E167" s="2" t="e">
        <f t="shared" si="273"/>
        <v>#DIV/0!</v>
      </c>
      <c r="H167">
        <f t="shared" si="274"/>
        <v>0</v>
      </c>
      <c r="L167">
        <f t="shared" si="195"/>
        <v>0</v>
      </c>
      <c r="M167">
        <f t="shared" si="263"/>
        <v>0</v>
      </c>
      <c r="O167">
        <f t="shared" si="275"/>
        <v>0</v>
      </c>
    </row>
    <row r="168" spans="1:16" x14ac:dyDescent="0.35">
      <c r="E168" s="2" t="e">
        <f t="shared" si="273"/>
        <v>#DIV/0!</v>
      </c>
      <c r="H168">
        <f t="shared" si="274"/>
        <v>0</v>
      </c>
      <c r="L168">
        <f t="shared" si="195"/>
        <v>0</v>
      </c>
      <c r="M168">
        <f t="shared" si="263"/>
        <v>0</v>
      </c>
      <c r="O168">
        <f t="shared" si="275"/>
        <v>0</v>
      </c>
    </row>
    <row r="169" spans="1:16" x14ac:dyDescent="0.35">
      <c r="E169" s="2" t="e">
        <f t="shared" si="273"/>
        <v>#DIV/0!</v>
      </c>
      <c r="H169">
        <f t="shared" si="274"/>
        <v>0</v>
      </c>
      <c r="L169">
        <f t="shared" si="195"/>
        <v>0</v>
      </c>
      <c r="M169">
        <f t="shared" si="263"/>
        <v>0</v>
      </c>
      <c r="O169">
        <f t="shared" si="275"/>
        <v>0</v>
      </c>
    </row>
    <row r="170" spans="1:16" x14ac:dyDescent="0.35">
      <c r="E170" s="2" t="e">
        <f t="shared" si="273"/>
        <v>#DIV/0!</v>
      </c>
      <c r="H170">
        <f t="shared" si="274"/>
        <v>0</v>
      </c>
      <c r="L170">
        <f t="shared" si="195"/>
        <v>0</v>
      </c>
      <c r="M170">
        <f t="shared" si="263"/>
        <v>0</v>
      </c>
      <c r="O170">
        <f t="shared" si="275"/>
        <v>0</v>
      </c>
    </row>
    <row r="171" spans="1:16" x14ac:dyDescent="0.35">
      <c r="E171" s="2" t="e">
        <f t="shared" si="273"/>
        <v>#DIV/0!</v>
      </c>
      <c r="H171">
        <f t="shared" si="274"/>
        <v>0</v>
      </c>
      <c r="M171">
        <f t="shared" si="263"/>
        <v>0</v>
      </c>
      <c r="O171">
        <f t="shared" si="275"/>
        <v>0</v>
      </c>
    </row>
    <row r="172" spans="1:16" x14ac:dyDescent="0.35">
      <c r="E172" s="2" t="e">
        <f t="shared" si="273"/>
        <v>#DIV/0!</v>
      </c>
      <c r="H172">
        <f t="shared" si="274"/>
        <v>0</v>
      </c>
      <c r="M172">
        <f t="shared" si="263"/>
        <v>0</v>
      </c>
      <c r="O172">
        <f t="shared" si="275"/>
        <v>0</v>
      </c>
    </row>
    <row r="173" spans="1:16" x14ac:dyDescent="0.35">
      <c r="E173" s="2" t="e">
        <f t="shared" si="273"/>
        <v>#DIV/0!</v>
      </c>
      <c r="H173">
        <f t="shared" si="274"/>
        <v>0</v>
      </c>
      <c r="M173">
        <f t="shared" si="263"/>
        <v>0</v>
      </c>
      <c r="O173">
        <f t="shared" si="275"/>
        <v>0</v>
      </c>
    </row>
    <row r="174" spans="1:16" x14ac:dyDescent="0.35">
      <c r="E174" s="2" t="e">
        <f t="shared" si="273"/>
        <v>#DIV/0!</v>
      </c>
      <c r="H174">
        <f t="shared" si="274"/>
        <v>0</v>
      </c>
      <c r="M174">
        <f t="shared" ref="M174:M193" si="276">D174*5</f>
        <v>0</v>
      </c>
      <c r="O174">
        <f t="shared" si="275"/>
        <v>0</v>
      </c>
    </row>
    <row r="175" spans="1:16" x14ac:dyDescent="0.35">
      <c r="E175" s="2" t="e">
        <f t="shared" si="273"/>
        <v>#DIV/0!</v>
      </c>
      <c r="H175">
        <f t="shared" si="274"/>
        <v>0</v>
      </c>
      <c r="M175">
        <f t="shared" si="276"/>
        <v>0</v>
      </c>
      <c r="O175">
        <f t="shared" si="275"/>
        <v>0</v>
      </c>
    </row>
    <row r="176" spans="1:16" x14ac:dyDescent="0.35">
      <c r="E176" s="2" t="e">
        <f t="shared" si="273"/>
        <v>#DIV/0!</v>
      </c>
      <c r="H176">
        <f t="shared" si="274"/>
        <v>0</v>
      </c>
      <c r="M176">
        <f t="shared" si="276"/>
        <v>0</v>
      </c>
      <c r="O176">
        <f t="shared" si="275"/>
        <v>0</v>
      </c>
    </row>
    <row r="177" spans="5:15" x14ac:dyDescent="0.35">
      <c r="E177" s="2" t="e">
        <f t="shared" si="273"/>
        <v>#DIV/0!</v>
      </c>
      <c r="H177">
        <f t="shared" si="274"/>
        <v>0</v>
      </c>
      <c r="M177">
        <f t="shared" si="276"/>
        <v>0</v>
      </c>
      <c r="O177">
        <f t="shared" si="275"/>
        <v>0</v>
      </c>
    </row>
    <row r="178" spans="5:15" x14ac:dyDescent="0.35">
      <c r="E178" s="2" t="e">
        <f t="shared" si="273"/>
        <v>#DIV/0!</v>
      </c>
      <c r="H178">
        <f t="shared" si="274"/>
        <v>0</v>
      </c>
      <c r="M178">
        <f t="shared" si="276"/>
        <v>0</v>
      </c>
      <c r="O178">
        <f t="shared" si="275"/>
        <v>0</v>
      </c>
    </row>
    <row r="179" spans="5:15" x14ac:dyDescent="0.35">
      <c r="E179" s="2" t="e">
        <f t="shared" si="273"/>
        <v>#DIV/0!</v>
      </c>
      <c r="H179">
        <f t="shared" si="274"/>
        <v>0</v>
      </c>
      <c r="M179">
        <f t="shared" si="276"/>
        <v>0</v>
      </c>
      <c r="O179">
        <f t="shared" si="275"/>
        <v>0</v>
      </c>
    </row>
    <row r="180" spans="5:15" x14ac:dyDescent="0.35">
      <c r="E180" s="2" t="e">
        <f t="shared" si="273"/>
        <v>#DIV/0!</v>
      </c>
      <c r="H180">
        <f t="shared" si="274"/>
        <v>0</v>
      </c>
      <c r="M180">
        <f t="shared" si="276"/>
        <v>0</v>
      </c>
      <c r="O180">
        <f t="shared" si="275"/>
        <v>0</v>
      </c>
    </row>
    <row r="181" spans="5:15" x14ac:dyDescent="0.35">
      <c r="E181" s="2" t="e">
        <f t="shared" si="273"/>
        <v>#DIV/0!</v>
      </c>
      <c r="H181">
        <f t="shared" si="274"/>
        <v>0</v>
      </c>
      <c r="M181">
        <f t="shared" si="276"/>
        <v>0</v>
      </c>
      <c r="O181">
        <f t="shared" si="275"/>
        <v>0</v>
      </c>
    </row>
    <row r="182" spans="5:15" x14ac:dyDescent="0.35">
      <c r="E182" s="2" t="e">
        <f t="shared" si="273"/>
        <v>#DIV/0!</v>
      </c>
      <c r="H182">
        <f t="shared" si="274"/>
        <v>0</v>
      </c>
      <c r="M182">
        <f t="shared" si="276"/>
        <v>0</v>
      </c>
      <c r="O182">
        <f t="shared" si="275"/>
        <v>0</v>
      </c>
    </row>
    <row r="183" spans="5:15" x14ac:dyDescent="0.35">
      <c r="E183" s="2" t="e">
        <f t="shared" si="273"/>
        <v>#DIV/0!</v>
      </c>
      <c r="H183">
        <f t="shared" si="274"/>
        <v>0</v>
      </c>
      <c r="M183">
        <f t="shared" si="276"/>
        <v>0</v>
      </c>
      <c r="O183">
        <f t="shared" si="275"/>
        <v>0</v>
      </c>
    </row>
    <row r="184" spans="5:15" x14ac:dyDescent="0.35">
      <c r="E184" s="2" t="e">
        <f t="shared" si="273"/>
        <v>#DIV/0!</v>
      </c>
      <c r="H184">
        <f t="shared" si="274"/>
        <v>0</v>
      </c>
      <c r="M184">
        <f t="shared" si="276"/>
        <v>0</v>
      </c>
      <c r="O184">
        <f t="shared" si="275"/>
        <v>0</v>
      </c>
    </row>
    <row r="185" spans="5:15" x14ac:dyDescent="0.35">
      <c r="E185" s="2" t="e">
        <f t="shared" si="273"/>
        <v>#DIV/0!</v>
      </c>
      <c r="H185">
        <f t="shared" si="274"/>
        <v>0</v>
      </c>
      <c r="M185">
        <f t="shared" si="276"/>
        <v>0</v>
      </c>
      <c r="O185">
        <f t="shared" si="275"/>
        <v>0</v>
      </c>
    </row>
    <row r="186" spans="5:15" x14ac:dyDescent="0.35">
      <c r="E186" s="2" t="e">
        <f t="shared" si="273"/>
        <v>#DIV/0!</v>
      </c>
      <c r="H186">
        <f t="shared" si="274"/>
        <v>0</v>
      </c>
      <c r="M186">
        <f t="shared" si="276"/>
        <v>0</v>
      </c>
      <c r="O186">
        <f t="shared" si="275"/>
        <v>0</v>
      </c>
    </row>
    <row r="187" spans="5:15" x14ac:dyDescent="0.35">
      <c r="E187" s="2" t="e">
        <f t="shared" si="273"/>
        <v>#DIV/0!</v>
      </c>
      <c r="H187">
        <f t="shared" si="274"/>
        <v>0</v>
      </c>
      <c r="M187">
        <f t="shared" si="276"/>
        <v>0</v>
      </c>
      <c r="O187">
        <f t="shared" si="275"/>
        <v>0</v>
      </c>
    </row>
    <row r="188" spans="5:15" x14ac:dyDescent="0.35">
      <c r="E188" s="2" t="e">
        <f t="shared" si="273"/>
        <v>#DIV/0!</v>
      </c>
      <c r="H188">
        <f t="shared" si="274"/>
        <v>0</v>
      </c>
      <c r="M188">
        <f t="shared" si="276"/>
        <v>0</v>
      </c>
      <c r="O188">
        <f t="shared" si="275"/>
        <v>0</v>
      </c>
    </row>
    <row r="189" spans="5:15" x14ac:dyDescent="0.35">
      <c r="E189" s="2" t="e">
        <f t="shared" si="273"/>
        <v>#DIV/0!</v>
      </c>
      <c r="H189">
        <f t="shared" si="274"/>
        <v>0</v>
      </c>
      <c r="M189">
        <f t="shared" si="276"/>
        <v>0</v>
      </c>
      <c r="O189">
        <f t="shared" si="275"/>
        <v>0</v>
      </c>
    </row>
    <row r="190" spans="5:15" x14ac:dyDescent="0.35">
      <c r="E190" t="e">
        <f t="shared" si="273"/>
        <v>#DIV/0!</v>
      </c>
      <c r="H190">
        <f t="shared" si="274"/>
        <v>0</v>
      </c>
      <c r="M190">
        <f t="shared" si="276"/>
        <v>0</v>
      </c>
      <c r="O190">
        <f t="shared" si="275"/>
        <v>0</v>
      </c>
    </row>
    <row r="191" spans="5:15" x14ac:dyDescent="0.35">
      <c r="E191" t="e">
        <f t="shared" si="273"/>
        <v>#DIV/0!</v>
      </c>
      <c r="H191">
        <f t="shared" si="274"/>
        <v>0</v>
      </c>
      <c r="M191">
        <f t="shared" si="276"/>
        <v>0</v>
      </c>
      <c r="O191">
        <f t="shared" si="275"/>
        <v>0</v>
      </c>
    </row>
    <row r="192" spans="5:15" x14ac:dyDescent="0.35">
      <c r="E192" t="e">
        <f t="shared" si="273"/>
        <v>#DIV/0!</v>
      </c>
      <c r="H192">
        <f t="shared" si="274"/>
        <v>0</v>
      </c>
      <c r="M192">
        <f t="shared" si="276"/>
        <v>0</v>
      </c>
      <c r="O192">
        <f t="shared" si="275"/>
        <v>0</v>
      </c>
    </row>
    <row r="193" spans="5:15" x14ac:dyDescent="0.35">
      <c r="E193" t="e">
        <f t="shared" si="273"/>
        <v>#DIV/0!</v>
      </c>
      <c r="H193">
        <f t="shared" si="274"/>
        <v>0</v>
      </c>
      <c r="M193">
        <f t="shared" si="276"/>
        <v>0</v>
      </c>
      <c r="O193">
        <f t="shared" si="275"/>
        <v>0</v>
      </c>
    </row>
  </sheetData>
  <sortState xmlns:xlrd2="http://schemas.microsoft.com/office/spreadsheetml/2017/richdata2" ref="A81:O188">
    <sortCondition ref="A143:A188"/>
  </sortState>
  <phoneticPr fontId="2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15"/>
  <sheetViews>
    <sheetView tabSelected="1" topLeftCell="A35" zoomScaleNormal="100" workbookViewId="0">
      <selection activeCell="H49" sqref="H49"/>
    </sheetView>
  </sheetViews>
  <sheetFormatPr defaultRowHeight="14.5" x14ac:dyDescent="0.35"/>
  <cols>
    <col min="1" max="1" width="26.81640625" style="3" customWidth="1"/>
  </cols>
  <sheetData>
    <row r="1" spans="1:27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 t="s">
        <v>17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35">
      <c r="A3" s="3" t="s">
        <v>123</v>
      </c>
      <c r="B3" s="3">
        <f>1+1+1+1+1+1+1+1+1</f>
        <v>9</v>
      </c>
      <c r="C3" s="3">
        <f>1+1+1+1+1+1</f>
        <v>6</v>
      </c>
      <c r="D3" s="3"/>
      <c r="E3" s="2">
        <f t="shared" ref="E3" si="0">(B3)/(B3+C3+D3)</f>
        <v>0.6</v>
      </c>
      <c r="F3" s="3">
        <f>12+2+0+7+4+12+12+14+16+2+1+1+1+16+2</f>
        <v>102</v>
      </c>
      <c r="G3" s="3">
        <f>6+13+5+5+3+9+8+5+3+8+18+11+3+1+0</f>
        <v>98</v>
      </c>
      <c r="H3">
        <f t="shared" ref="H3" si="1">F3-G3</f>
        <v>4</v>
      </c>
      <c r="I3">
        <f>60*2</f>
        <v>120</v>
      </c>
      <c r="K3">
        <f>20*1</f>
        <v>20</v>
      </c>
      <c r="L3">
        <f t="shared" ref="L3" si="2">B3*10</f>
        <v>90</v>
      </c>
      <c r="M3">
        <f t="shared" ref="M3" si="3">D3*5</f>
        <v>0</v>
      </c>
      <c r="N3">
        <f>10*3</f>
        <v>30</v>
      </c>
      <c r="O3">
        <f t="shared" ref="O3" si="4">SUM(I3:N3)</f>
        <v>260</v>
      </c>
    </row>
    <row r="4" spans="1:27" x14ac:dyDescent="0.35">
      <c r="A4" s="3" t="s">
        <v>50</v>
      </c>
      <c r="B4" s="3">
        <f>1+1+1+1+1+1+1+1+1+1+1</f>
        <v>11</v>
      </c>
      <c r="C4" s="3">
        <f>1+1+1+1+1+1+1+1+1+1+1+1</f>
        <v>12</v>
      </c>
      <c r="D4" s="3"/>
      <c r="E4" s="2">
        <f t="shared" ref="E4:E7" si="5">(B4)/(B4+C4+D4)</f>
        <v>0.47826086956521741</v>
      </c>
      <c r="F4" s="3">
        <f>3+2+9+3+1+1+10+10+7+2+0+8+5+1+2+2+4+6+1+9+4+15+1</f>
        <v>106</v>
      </c>
      <c r="G4" s="3">
        <f>4+5+0+1+6+7+0+0+6+1+8+7+11+8+0+8+5+6+3+0+0+3</f>
        <v>89</v>
      </c>
      <c r="H4">
        <f t="shared" ref="H4:H7" si="6">F4-G4</f>
        <v>17</v>
      </c>
      <c r="J4">
        <f>40*2</f>
        <v>80</v>
      </c>
      <c r="K4">
        <f>20*2</f>
        <v>40</v>
      </c>
      <c r="L4">
        <f t="shared" ref="L4:L7" si="7">B4*10</f>
        <v>110</v>
      </c>
      <c r="M4">
        <f t="shared" ref="M4:M7" si="8">D4*5</f>
        <v>0</v>
      </c>
      <c r="N4">
        <f>10*5</f>
        <v>50</v>
      </c>
      <c r="O4">
        <f t="shared" ref="O4" si="9">SUM(I4:N4)</f>
        <v>280</v>
      </c>
    </row>
    <row r="5" spans="1:27" x14ac:dyDescent="0.35">
      <c r="A5" s="3" t="s">
        <v>82</v>
      </c>
      <c r="B5" s="3">
        <f>1+1+1+1+1+1</f>
        <v>6</v>
      </c>
      <c r="C5" s="3">
        <f>1+1+1+1+1+1+1+1+1+1+1+1</f>
        <v>12</v>
      </c>
      <c r="D5" s="3"/>
      <c r="E5" s="2">
        <f t="shared" si="5"/>
        <v>0.33333333333333331</v>
      </c>
      <c r="F5" s="3">
        <f>1+7+9+6+2+4+2+8+5+10+8+4+0+7+2+5+10+5</f>
        <v>95</v>
      </c>
      <c r="G5" s="3">
        <f>16+6+3+7+8+9+9+2+7+3+4+16+10+9+17+11+1+6</f>
        <v>144</v>
      </c>
      <c r="H5">
        <f t="shared" si="6"/>
        <v>-49</v>
      </c>
      <c r="J5">
        <f>40*1</f>
        <v>40</v>
      </c>
      <c r="L5">
        <f t="shared" si="7"/>
        <v>60</v>
      </c>
      <c r="M5">
        <f t="shared" si="8"/>
        <v>0</v>
      </c>
      <c r="N5">
        <f>10*4</f>
        <v>40</v>
      </c>
      <c r="O5">
        <f t="shared" ref="O5" si="10">SUM(I5:N5)</f>
        <v>140</v>
      </c>
    </row>
    <row r="6" spans="1:27" x14ac:dyDescent="0.35">
      <c r="A6" s="3" t="s">
        <v>62</v>
      </c>
      <c r="B6" s="3">
        <f>1+1+1+1+1+1+1</f>
        <v>7</v>
      </c>
      <c r="C6" s="3">
        <f>1+1+1+1+1+1+1+1+1</f>
        <v>9</v>
      </c>
      <c r="D6" s="3">
        <f>1</f>
        <v>1</v>
      </c>
      <c r="E6" s="2">
        <f t="shared" si="5"/>
        <v>0.41176470588235292</v>
      </c>
      <c r="F6" s="3">
        <f>0+1+0+0+4+4+7+12+15+4+7+10+7+7+7+6+1</f>
        <v>92</v>
      </c>
      <c r="G6" s="3">
        <f>12+13+2+10+10+4+8+0+4+12+3+6+6+6+4+10</f>
        <v>110</v>
      </c>
      <c r="H6">
        <f t="shared" si="6"/>
        <v>-18</v>
      </c>
      <c r="J6">
        <f>40*2</f>
        <v>80</v>
      </c>
      <c r="L6">
        <f t="shared" si="7"/>
        <v>70</v>
      </c>
      <c r="M6">
        <f t="shared" si="8"/>
        <v>5</v>
      </c>
      <c r="N6">
        <f>10*2</f>
        <v>20</v>
      </c>
      <c r="O6">
        <f t="shared" ref="O6:O7" si="11">SUM(I6:N6)</f>
        <v>175</v>
      </c>
    </row>
    <row r="7" spans="1:27" x14ac:dyDescent="0.35">
      <c r="A7" s="3" t="s">
        <v>119</v>
      </c>
      <c r="B7" s="3">
        <f>1+1+1+1+1+1+1+1+1</f>
        <v>9</v>
      </c>
      <c r="C7" s="3">
        <f>1</f>
        <v>1</v>
      </c>
      <c r="D7" s="3"/>
      <c r="E7" s="2">
        <f t="shared" si="5"/>
        <v>0.9</v>
      </c>
      <c r="F7" s="3">
        <f>7+9+9+7+0+15+7+9+3+9</f>
        <v>75</v>
      </c>
      <c r="G7" s="3">
        <f>4+4+4+4+9+0+6+5+0+4</f>
        <v>40</v>
      </c>
      <c r="H7">
        <f t="shared" si="6"/>
        <v>35</v>
      </c>
      <c r="I7">
        <f>60*1</f>
        <v>60</v>
      </c>
      <c r="J7">
        <f>40*1</f>
        <v>40</v>
      </c>
      <c r="L7">
        <f t="shared" si="7"/>
        <v>90</v>
      </c>
      <c r="M7">
        <f t="shared" si="8"/>
        <v>0</v>
      </c>
      <c r="N7">
        <f>10*2</f>
        <v>20</v>
      </c>
      <c r="O7">
        <f t="shared" si="11"/>
        <v>210</v>
      </c>
    </row>
    <row r="8" spans="1:27" x14ac:dyDescent="0.35">
      <c r="A8" s="3" t="s">
        <v>23</v>
      </c>
      <c r="B8" s="3">
        <f>1+1</f>
        <v>2</v>
      </c>
      <c r="C8" s="3">
        <f>1+1+1</f>
        <v>3</v>
      </c>
      <c r="D8" s="3"/>
      <c r="E8" s="2">
        <f t="shared" ref="E8:E115" si="12">(B8)/(B8+C8+D8)</f>
        <v>0.4</v>
      </c>
      <c r="F8" s="3">
        <f>2+7+1+4+7</f>
        <v>21</v>
      </c>
      <c r="G8" s="3">
        <f>5+1+8+3+8</f>
        <v>25</v>
      </c>
      <c r="H8">
        <f t="shared" ref="H8:H30" si="13">F8-G8</f>
        <v>-4</v>
      </c>
      <c r="J8">
        <f>40*1</f>
        <v>40</v>
      </c>
      <c r="L8">
        <f t="shared" ref="L8:L105" si="14">B8*10</f>
        <v>20</v>
      </c>
      <c r="M8">
        <f t="shared" ref="M8:M115" si="15">D8*5</f>
        <v>0</v>
      </c>
      <c r="N8">
        <f>10*1</f>
        <v>10</v>
      </c>
      <c r="O8">
        <f t="shared" ref="O8" si="16">SUM(I8:N8)</f>
        <v>70</v>
      </c>
    </row>
    <row r="9" spans="1:27" x14ac:dyDescent="0.35">
      <c r="A9" s="3" t="s">
        <v>24</v>
      </c>
      <c r="B9" s="3">
        <f>1+1+1+1</f>
        <v>4</v>
      </c>
      <c r="C9" s="3">
        <f>1+1</f>
        <v>2</v>
      </c>
      <c r="D9" s="3"/>
      <c r="E9" s="2">
        <f t="shared" si="12"/>
        <v>0.66666666666666663</v>
      </c>
      <c r="F9" s="3">
        <f>3+3+8+9+12+3</f>
        <v>38</v>
      </c>
      <c r="G9" s="3">
        <f>1+6+1+7+0+6</f>
        <v>21</v>
      </c>
      <c r="H9">
        <f t="shared" si="13"/>
        <v>17</v>
      </c>
      <c r="I9">
        <f>60*1</f>
        <v>60</v>
      </c>
      <c r="L9">
        <f t="shared" si="14"/>
        <v>40</v>
      </c>
      <c r="M9">
        <f t="shared" si="15"/>
        <v>0</v>
      </c>
      <c r="N9">
        <f t="shared" ref="N9:N59" si="17">10*1</f>
        <v>10</v>
      </c>
      <c r="O9">
        <f t="shared" ref="O9:O16" si="18">SUM(I9:N9)</f>
        <v>110</v>
      </c>
    </row>
    <row r="10" spans="1:27" x14ac:dyDescent="0.35">
      <c r="A10" s="3" t="s">
        <v>66</v>
      </c>
      <c r="B10" s="3">
        <f>1+1+1+1</f>
        <v>4</v>
      </c>
      <c r="C10" s="3">
        <f>1</f>
        <v>1</v>
      </c>
      <c r="D10" s="3"/>
      <c r="E10" s="2">
        <f t="shared" ref="E10:E15" si="19">(B10)/(B10+C10+D10)</f>
        <v>0.8</v>
      </c>
      <c r="F10" s="3">
        <f>2+10+2+4+0</f>
        <v>18</v>
      </c>
      <c r="G10" s="3">
        <f>0+0+0+2+2</f>
        <v>4</v>
      </c>
      <c r="H10">
        <f t="shared" ref="H10:H15" si="20">F10-G10</f>
        <v>14</v>
      </c>
      <c r="J10">
        <f>40*1</f>
        <v>40</v>
      </c>
      <c r="L10">
        <f t="shared" ref="L10:L15" si="21">B10*10</f>
        <v>40</v>
      </c>
      <c r="M10">
        <f t="shared" ref="M10:M15" si="22">D10*5</f>
        <v>0</v>
      </c>
      <c r="N10">
        <f>10*1</f>
        <v>10</v>
      </c>
      <c r="O10">
        <f t="shared" ref="O10" si="23">SUM(I10:N10)</f>
        <v>90</v>
      </c>
    </row>
    <row r="11" spans="1:27" x14ac:dyDescent="0.35">
      <c r="A11" s="3" t="s">
        <v>103</v>
      </c>
      <c r="B11" s="3">
        <f>1+1+1</f>
        <v>3</v>
      </c>
      <c r="C11" s="3">
        <f>1+1</f>
        <v>2</v>
      </c>
      <c r="D11" s="3"/>
      <c r="E11" s="2">
        <f t="shared" si="19"/>
        <v>0.6</v>
      </c>
      <c r="F11" s="3">
        <f>11+13+2+16+1</f>
        <v>43</v>
      </c>
      <c r="G11" s="3">
        <f>0+1+6+5+2</f>
        <v>14</v>
      </c>
      <c r="H11">
        <f t="shared" si="20"/>
        <v>29</v>
      </c>
      <c r="J11">
        <f>40*1</f>
        <v>40</v>
      </c>
      <c r="L11">
        <f t="shared" si="21"/>
        <v>30</v>
      </c>
      <c r="M11">
        <f t="shared" si="22"/>
        <v>0</v>
      </c>
      <c r="N11">
        <f>10*1</f>
        <v>10</v>
      </c>
      <c r="O11">
        <f t="shared" ref="O11:O12" si="24">SUM(I11:N11)</f>
        <v>80</v>
      </c>
    </row>
    <row r="12" spans="1:27" x14ac:dyDescent="0.35">
      <c r="A12" s="3" t="s">
        <v>168</v>
      </c>
      <c r="B12" s="3">
        <f>1+1+1</f>
        <v>3</v>
      </c>
      <c r="C12" s="3">
        <f>1+1</f>
        <v>2</v>
      </c>
      <c r="D12" s="3"/>
      <c r="E12" s="2">
        <f t="shared" si="19"/>
        <v>0.6</v>
      </c>
      <c r="F12" s="3">
        <f>6+8+3+7+4</f>
        <v>28</v>
      </c>
      <c r="G12" s="3">
        <f>3+1+6+2+5</f>
        <v>17</v>
      </c>
      <c r="H12">
        <f t="shared" si="20"/>
        <v>11</v>
      </c>
      <c r="J12">
        <f>40*1</f>
        <v>40</v>
      </c>
      <c r="L12">
        <f t="shared" si="21"/>
        <v>30</v>
      </c>
      <c r="M12">
        <f t="shared" si="22"/>
        <v>0</v>
      </c>
      <c r="N12">
        <f>10*1</f>
        <v>10</v>
      </c>
      <c r="O12">
        <f t="shared" si="24"/>
        <v>80</v>
      </c>
    </row>
    <row r="13" spans="1:27" x14ac:dyDescent="0.35">
      <c r="A13" s="3" t="s">
        <v>169</v>
      </c>
      <c r="B13" s="3">
        <f>1+1</f>
        <v>2</v>
      </c>
      <c r="C13" s="3">
        <f>1+1</f>
        <v>2</v>
      </c>
      <c r="D13" s="3"/>
      <c r="E13" s="2">
        <f t="shared" ref="E13" si="25">(B13)/(B13+C13+D13)</f>
        <v>0.5</v>
      </c>
      <c r="F13" s="3">
        <f>2+6+10+10</f>
        <v>28</v>
      </c>
      <c r="G13" s="3">
        <f>4+8+4+3</f>
        <v>19</v>
      </c>
      <c r="H13">
        <f t="shared" ref="H13" si="26">F13-G13</f>
        <v>9</v>
      </c>
      <c r="I13">
        <f>60*1</f>
        <v>60</v>
      </c>
      <c r="L13">
        <f t="shared" ref="L13" si="27">B13*10</f>
        <v>20</v>
      </c>
      <c r="M13">
        <f t="shared" ref="M13" si="28">D13*5</f>
        <v>0</v>
      </c>
      <c r="N13">
        <f>10*1</f>
        <v>10</v>
      </c>
      <c r="O13">
        <f t="shared" ref="O13" si="29">SUM(I13:N13)</f>
        <v>90</v>
      </c>
    </row>
    <row r="14" spans="1:27" x14ac:dyDescent="0.35">
      <c r="A14" s="3" t="s">
        <v>158</v>
      </c>
      <c r="B14" s="3"/>
      <c r="C14" s="3">
        <f>1+1+1+1</f>
        <v>4</v>
      </c>
      <c r="D14" s="3"/>
      <c r="E14" s="2">
        <f t="shared" si="19"/>
        <v>0</v>
      </c>
      <c r="F14" s="3">
        <f>4+0+3+1</f>
        <v>8</v>
      </c>
      <c r="G14" s="3">
        <f>11+5+4+16</f>
        <v>36</v>
      </c>
      <c r="H14">
        <f t="shared" si="20"/>
        <v>-28</v>
      </c>
      <c r="K14">
        <f>20*1</f>
        <v>20</v>
      </c>
      <c r="L14">
        <f t="shared" si="21"/>
        <v>0</v>
      </c>
      <c r="M14">
        <f t="shared" si="22"/>
        <v>0</v>
      </c>
      <c r="N14">
        <f>10*1</f>
        <v>10</v>
      </c>
      <c r="O14">
        <f t="shared" ref="O14" si="30">SUM(I14:N14)</f>
        <v>30</v>
      </c>
    </row>
    <row r="15" spans="1:27" x14ac:dyDescent="0.35">
      <c r="A15" s="3" t="s">
        <v>175</v>
      </c>
      <c r="B15" s="3">
        <f>1</f>
        <v>1</v>
      </c>
      <c r="C15" s="3">
        <f>1+1+1+1</f>
        <v>4</v>
      </c>
      <c r="D15" s="3"/>
      <c r="E15" s="2">
        <f t="shared" si="19"/>
        <v>0.2</v>
      </c>
      <c r="F15" s="3">
        <f>2+5+7+13+5</f>
        <v>32</v>
      </c>
      <c r="G15" s="3">
        <f>3+9+13+6+6</f>
        <v>37</v>
      </c>
      <c r="H15">
        <f t="shared" si="20"/>
        <v>-5</v>
      </c>
      <c r="L15">
        <f t="shared" si="21"/>
        <v>10</v>
      </c>
      <c r="M15">
        <f t="shared" si="22"/>
        <v>0</v>
      </c>
      <c r="N15">
        <f>10*1</f>
        <v>10</v>
      </c>
      <c r="O15">
        <f t="shared" ref="O15" si="31">SUM(I15:N15)</f>
        <v>20</v>
      </c>
    </row>
    <row r="16" spans="1:27" x14ac:dyDescent="0.35">
      <c r="A16" s="3" t="s">
        <v>64</v>
      </c>
      <c r="B16" s="3">
        <f>1+1+1+1+1+1+1+1+1+1</f>
        <v>10</v>
      </c>
      <c r="C16" s="3">
        <f>1+1+1+1+1+1+1+1+1</f>
        <v>9</v>
      </c>
      <c r="D16" s="3"/>
      <c r="E16" s="2">
        <f t="shared" si="12"/>
        <v>0.52631578947368418</v>
      </c>
      <c r="F16" s="3">
        <f>2+11+5+13+2+4+11+14+5+8+1+10+4+5+8+6+6+5+6</f>
        <v>126</v>
      </c>
      <c r="G16" s="3">
        <f>4+6+7+4+4+2+10+1+16+5+10+5+3+7+6+4+7+6+7</f>
        <v>114</v>
      </c>
      <c r="H16">
        <f t="shared" si="13"/>
        <v>12</v>
      </c>
      <c r="J16">
        <f>40</f>
        <v>40</v>
      </c>
      <c r="K16">
        <f>20*1</f>
        <v>20</v>
      </c>
      <c r="L16">
        <f t="shared" si="14"/>
        <v>100</v>
      </c>
      <c r="M16">
        <f t="shared" si="15"/>
        <v>0</v>
      </c>
      <c r="N16">
        <f>10*4</f>
        <v>40</v>
      </c>
      <c r="O16">
        <f t="shared" si="18"/>
        <v>200</v>
      </c>
    </row>
    <row r="17" spans="1:15" x14ac:dyDescent="0.35">
      <c r="A17" s="3" t="s">
        <v>174</v>
      </c>
      <c r="B17" s="3">
        <f>1+1</f>
        <v>2</v>
      </c>
      <c r="C17" s="3">
        <f>1+1</f>
        <v>2</v>
      </c>
      <c r="D17" s="3">
        <f>1</f>
        <v>1</v>
      </c>
      <c r="E17" s="2">
        <f t="shared" si="12"/>
        <v>0.4</v>
      </c>
      <c r="F17" s="3">
        <f>3+1+3+2+6</f>
        <v>15</v>
      </c>
      <c r="G17" s="3">
        <f>8+1+17+0+4</f>
        <v>30</v>
      </c>
      <c r="H17">
        <f t="shared" si="13"/>
        <v>-15</v>
      </c>
      <c r="I17">
        <f>60*1</f>
        <v>60</v>
      </c>
      <c r="L17">
        <f t="shared" si="14"/>
        <v>20</v>
      </c>
      <c r="M17">
        <f t="shared" si="15"/>
        <v>5</v>
      </c>
      <c r="N17">
        <f>10*1</f>
        <v>10</v>
      </c>
      <c r="O17">
        <f t="shared" ref="O17" si="32">SUM(I17:N17)</f>
        <v>95</v>
      </c>
    </row>
    <row r="18" spans="1:15" x14ac:dyDescent="0.35">
      <c r="A18" s="3" t="s">
        <v>57</v>
      </c>
      <c r="B18" s="3">
        <f>1+1+1+1+1+1+1+1</f>
        <v>8</v>
      </c>
      <c r="C18" s="3">
        <f>1+1</f>
        <v>2</v>
      </c>
      <c r="D18" s="3"/>
      <c r="E18" s="2">
        <f t="shared" ref="E18:E22" si="33">(B18)/(B18+C18+D18)</f>
        <v>0.8</v>
      </c>
      <c r="F18" s="3">
        <f>13+8+3+11+13+12+7+6+2+4</f>
        <v>79</v>
      </c>
      <c r="G18" s="3">
        <f>0+1+1+4+1+1+5+6+6</f>
        <v>25</v>
      </c>
      <c r="H18">
        <f t="shared" ref="H18:H20" si="34">F18-G18</f>
        <v>54</v>
      </c>
      <c r="I18">
        <f>60*1</f>
        <v>60</v>
      </c>
      <c r="K18">
        <f>20*1</f>
        <v>20</v>
      </c>
      <c r="L18">
        <f t="shared" ref="L18:L22" si="35">B18*10</f>
        <v>80</v>
      </c>
      <c r="M18">
        <f t="shared" ref="M18:M22" si="36">D18*5</f>
        <v>0</v>
      </c>
      <c r="N18">
        <f>10*2</f>
        <v>20</v>
      </c>
      <c r="O18">
        <f t="shared" ref="O18:O22" si="37">SUM(I18:N18)</f>
        <v>180</v>
      </c>
    </row>
    <row r="19" spans="1:15" x14ac:dyDescent="0.35">
      <c r="A19" s="3" t="s">
        <v>102</v>
      </c>
      <c r="B19" s="3">
        <f>1+1</f>
        <v>2</v>
      </c>
      <c r="C19" s="3">
        <f>1+1+1+1+1+1</f>
        <v>6</v>
      </c>
      <c r="D19" s="3"/>
      <c r="E19" s="2">
        <f t="shared" si="33"/>
        <v>0.25</v>
      </c>
      <c r="F19" s="3">
        <f>10+13+5+4+8+0+6+3</f>
        <v>49</v>
      </c>
      <c r="G19" s="3">
        <f>11+3+10+15+3+13+8+5</f>
        <v>68</v>
      </c>
      <c r="H19">
        <f t="shared" si="34"/>
        <v>-19</v>
      </c>
      <c r="K19">
        <f>20*1</f>
        <v>20</v>
      </c>
      <c r="L19">
        <f t="shared" si="35"/>
        <v>20</v>
      </c>
      <c r="M19">
        <f t="shared" si="36"/>
        <v>0</v>
      </c>
      <c r="N19">
        <f>10*2</f>
        <v>20</v>
      </c>
      <c r="O19">
        <f t="shared" si="37"/>
        <v>60</v>
      </c>
    </row>
    <row r="20" spans="1:15" x14ac:dyDescent="0.35">
      <c r="A20" s="3" t="s">
        <v>145</v>
      </c>
      <c r="B20" s="3">
        <f>1+1+1</f>
        <v>3</v>
      </c>
      <c r="C20" s="3">
        <f>1+1+1+1+1+1</f>
        <v>6</v>
      </c>
      <c r="D20" s="3"/>
      <c r="E20" s="2">
        <f t="shared" si="33"/>
        <v>0.33333333333333331</v>
      </c>
      <c r="F20" s="3">
        <f>5+7+10+6+3+8+0+7+1</f>
        <v>47</v>
      </c>
      <c r="G20" s="3">
        <f>9+15+9+1+7+4+4+8+10</f>
        <v>67</v>
      </c>
      <c r="H20">
        <f t="shared" si="34"/>
        <v>-20</v>
      </c>
      <c r="K20">
        <f>20*1</f>
        <v>20</v>
      </c>
      <c r="L20">
        <f t="shared" si="35"/>
        <v>30</v>
      </c>
      <c r="M20">
        <f t="shared" si="36"/>
        <v>0</v>
      </c>
      <c r="N20">
        <f>10*2</f>
        <v>20</v>
      </c>
      <c r="O20">
        <f t="shared" ref="O20" si="38">SUM(I20:N20)</f>
        <v>70</v>
      </c>
    </row>
    <row r="21" spans="1:15" x14ac:dyDescent="0.35">
      <c r="A21" s="3" t="s">
        <v>67</v>
      </c>
      <c r="B21" s="3">
        <f>1+1+1+1+1+1</f>
        <v>6</v>
      </c>
      <c r="C21" s="3">
        <f>1+1+1+1+1+1</f>
        <v>6</v>
      </c>
      <c r="D21" s="3">
        <f>1+1</f>
        <v>2</v>
      </c>
      <c r="E21" s="2">
        <f t="shared" ref="E21" si="39">(B21)/(B21+C21+D21)</f>
        <v>0.42857142857142855</v>
      </c>
      <c r="F21" s="3">
        <f>2+6+6+4+2+4+6+4+1+8+3+8+6+4</f>
        <v>64</v>
      </c>
      <c r="G21" s="3">
        <f>8+11+6+9+4+4+5+2+6+3+2+1+5+9</f>
        <v>75</v>
      </c>
      <c r="H21">
        <f>F21-G21</f>
        <v>-11</v>
      </c>
      <c r="J21">
        <f>40*1</f>
        <v>40</v>
      </c>
      <c r="L21">
        <f t="shared" ref="L21" si="40">B21*10</f>
        <v>60</v>
      </c>
      <c r="M21">
        <f t="shared" ref="M21" si="41">D21*5</f>
        <v>10</v>
      </c>
      <c r="N21">
        <f>10*3</f>
        <v>30</v>
      </c>
      <c r="O21">
        <f t="shared" ref="O21" si="42">SUM(I21:N21)</f>
        <v>140</v>
      </c>
    </row>
    <row r="22" spans="1:15" x14ac:dyDescent="0.35">
      <c r="A22" s="3" t="s">
        <v>65</v>
      </c>
      <c r="B22" s="3">
        <f>1+1+1+1+1+1+1+1</f>
        <v>8</v>
      </c>
      <c r="C22" s="3">
        <f>1</f>
        <v>1</v>
      </c>
      <c r="D22" s="3">
        <f>1</f>
        <v>1</v>
      </c>
      <c r="E22" s="2">
        <f t="shared" si="33"/>
        <v>0.8</v>
      </c>
      <c r="F22" s="3">
        <f>4+13+3+10+4+18+6+7+6+10</f>
        <v>81</v>
      </c>
      <c r="G22" s="3">
        <f>2+1+3+0+5+1+0+3+1+0</f>
        <v>16</v>
      </c>
      <c r="H22">
        <f>F22-G22</f>
        <v>65</v>
      </c>
      <c r="I22">
        <f>60*1</f>
        <v>60</v>
      </c>
      <c r="K22">
        <f>20*1</f>
        <v>20</v>
      </c>
      <c r="L22">
        <f t="shared" si="35"/>
        <v>80</v>
      </c>
      <c r="M22">
        <f t="shared" si="36"/>
        <v>5</v>
      </c>
      <c r="N22">
        <f t="shared" ref="N22:N26" si="43">10*2</f>
        <v>20</v>
      </c>
      <c r="O22">
        <f t="shared" si="37"/>
        <v>185</v>
      </c>
    </row>
    <row r="23" spans="1:15" x14ac:dyDescent="0.35">
      <c r="A23" s="3" t="s">
        <v>25</v>
      </c>
      <c r="B23" s="3">
        <f>1+1+1+1+1+1</f>
        <v>6</v>
      </c>
      <c r="C23" s="3">
        <f>1+1+1</f>
        <v>3</v>
      </c>
      <c r="D23" s="3">
        <f>1</f>
        <v>1</v>
      </c>
      <c r="E23" s="2">
        <f t="shared" si="12"/>
        <v>0.6</v>
      </c>
      <c r="F23" s="3">
        <f>1+2+6+7+8+11+16+3+4+0</f>
        <v>58</v>
      </c>
      <c r="G23" s="3">
        <f>5+2+3+0+7+0+0+7+1+10</f>
        <v>35</v>
      </c>
      <c r="H23">
        <f t="shared" si="13"/>
        <v>23</v>
      </c>
      <c r="I23">
        <f>60*1</f>
        <v>60</v>
      </c>
      <c r="J23">
        <f>40*1</f>
        <v>40</v>
      </c>
      <c r="L23">
        <f t="shared" si="14"/>
        <v>60</v>
      </c>
      <c r="M23">
        <f t="shared" si="15"/>
        <v>5</v>
      </c>
      <c r="N23">
        <f t="shared" si="43"/>
        <v>20</v>
      </c>
      <c r="O23">
        <f t="shared" ref="O23" si="44">SUM(I23:N23)</f>
        <v>185</v>
      </c>
    </row>
    <row r="24" spans="1:15" x14ac:dyDescent="0.35">
      <c r="A24" s="3" t="s">
        <v>52</v>
      </c>
      <c r="B24" s="3">
        <f>1+1+1+1+1+1+1+1+1+1</f>
        <v>10</v>
      </c>
      <c r="C24" s="3">
        <f>1+1+1+1+1+1+1+1+1</f>
        <v>9</v>
      </c>
      <c r="D24" s="3"/>
      <c r="E24" s="2">
        <f t="shared" ref="E24:E28" si="45">(B24)/(B24+C24+D24)</f>
        <v>0.52631578947368418</v>
      </c>
      <c r="F24" s="3">
        <f>8+2+1+3+2+4+6+12+0+9+1+8+11+8+10+0+7+6+4</f>
        <v>102</v>
      </c>
      <c r="G24" s="3">
        <f>5+3+3+11+6+8+0+0+3+5+2+7+7+2+6+15+2+3+10</f>
        <v>98</v>
      </c>
      <c r="H24">
        <f>F24-G24</f>
        <v>4</v>
      </c>
      <c r="I24">
        <f>60*1</f>
        <v>60</v>
      </c>
      <c r="J24">
        <f>40*1</f>
        <v>40</v>
      </c>
      <c r="K24">
        <f>20*2</f>
        <v>40</v>
      </c>
      <c r="L24">
        <f t="shared" ref="L24:L28" si="46">B24*10</f>
        <v>100</v>
      </c>
      <c r="M24">
        <f t="shared" ref="M24:M28" si="47">D24*5</f>
        <v>0</v>
      </c>
      <c r="N24">
        <f>10*3</f>
        <v>30</v>
      </c>
      <c r="O24">
        <f t="shared" ref="O24:O26" si="48">SUM(I24:N24)</f>
        <v>270</v>
      </c>
    </row>
    <row r="25" spans="1:15" x14ac:dyDescent="0.35">
      <c r="A25" s="3" t="s">
        <v>79</v>
      </c>
      <c r="B25" s="3"/>
      <c r="C25" s="3">
        <f>1+1+1+1+1+1+1+1</f>
        <v>8</v>
      </c>
      <c r="D25" s="3"/>
      <c r="E25" s="2">
        <f t="shared" si="45"/>
        <v>0</v>
      </c>
      <c r="F25" s="3">
        <f>0+3+3+0+2+0+3+0</f>
        <v>11</v>
      </c>
      <c r="G25" s="3">
        <f>12+8+9+6+17+16+20+10</f>
        <v>98</v>
      </c>
      <c r="H25">
        <f t="shared" ref="H25:H28" si="49">F25-G25</f>
        <v>-87</v>
      </c>
      <c r="K25">
        <f>20*1</f>
        <v>20</v>
      </c>
      <c r="L25">
        <f t="shared" si="46"/>
        <v>0</v>
      </c>
      <c r="M25">
        <f t="shared" si="47"/>
        <v>0</v>
      </c>
      <c r="N25">
        <f t="shared" si="43"/>
        <v>20</v>
      </c>
      <c r="O25">
        <f t="shared" si="48"/>
        <v>40</v>
      </c>
    </row>
    <row r="26" spans="1:15" x14ac:dyDescent="0.35">
      <c r="A26" s="3" t="s">
        <v>120</v>
      </c>
      <c r="B26" s="3">
        <f>1</f>
        <v>1</v>
      </c>
      <c r="C26" s="3">
        <f>1+1+1+1+1+1+1+1</f>
        <v>8</v>
      </c>
      <c r="D26" s="3">
        <f>1</f>
        <v>1</v>
      </c>
      <c r="E26" s="2">
        <f t="shared" si="45"/>
        <v>0.1</v>
      </c>
      <c r="F26" s="3">
        <f>6+3+4+1+6+6+7+3+6+4</f>
        <v>46</v>
      </c>
      <c r="G26" s="3">
        <f>12+4+7+17+8+10+7+9+5+5</f>
        <v>84</v>
      </c>
      <c r="H26">
        <f>F26-G26</f>
        <v>-38</v>
      </c>
      <c r="K26">
        <f>20*1</f>
        <v>20</v>
      </c>
      <c r="L26">
        <f t="shared" si="46"/>
        <v>10</v>
      </c>
      <c r="M26">
        <f t="shared" si="47"/>
        <v>5</v>
      </c>
      <c r="N26">
        <f t="shared" si="43"/>
        <v>20</v>
      </c>
      <c r="O26">
        <f t="shared" si="48"/>
        <v>55</v>
      </c>
    </row>
    <row r="27" spans="1:15" x14ac:dyDescent="0.35">
      <c r="A27" s="3" t="s">
        <v>146</v>
      </c>
      <c r="B27" s="3">
        <f>1</f>
        <v>1</v>
      </c>
      <c r="C27" s="3">
        <f>1+1+1</f>
        <v>3</v>
      </c>
      <c r="D27" s="3"/>
      <c r="E27" s="2">
        <f t="shared" si="45"/>
        <v>0.25</v>
      </c>
      <c r="F27" s="3">
        <f>2+15+7+1</f>
        <v>25</v>
      </c>
      <c r="G27" s="3">
        <f>8+7+8+6</f>
        <v>29</v>
      </c>
      <c r="H27">
        <f t="shared" si="49"/>
        <v>-4</v>
      </c>
      <c r="L27">
        <f t="shared" si="46"/>
        <v>10</v>
      </c>
      <c r="M27">
        <f t="shared" si="47"/>
        <v>0</v>
      </c>
      <c r="N27">
        <f t="shared" ref="N27" si="50">10*1</f>
        <v>10</v>
      </c>
      <c r="O27">
        <f t="shared" ref="O27" si="51">SUM(I27:N27)</f>
        <v>20</v>
      </c>
    </row>
    <row r="28" spans="1:15" x14ac:dyDescent="0.35">
      <c r="A28" s="3" t="s">
        <v>170</v>
      </c>
      <c r="B28" s="3"/>
      <c r="C28" s="3">
        <f>1+1+1+1</f>
        <v>4</v>
      </c>
      <c r="D28" s="3"/>
      <c r="E28" s="2">
        <f t="shared" si="45"/>
        <v>0</v>
      </c>
      <c r="F28" s="3">
        <f>3+6+5+6</f>
        <v>20</v>
      </c>
      <c r="G28" s="3">
        <f>8+7+7+13</f>
        <v>35</v>
      </c>
      <c r="H28">
        <f t="shared" si="49"/>
        <v>-15</v>
      </c>
      <c r="L28">
        <f t="shared" si="46"/>
        <v>0</v>
      </c>
      <c r="M28">
        <f t="shared" si="47"/>
        <v>0</v>
      </c>
      <c r="N28">
        <f>10*1</f>
        <v>10</v>
      </c>
      <c r="O28">
        <f t="shared" ref="O28" si="52">SUM(I28:N28)</f>
        <v>10</v>
      </c>
    </row>
    <row r="29" spans="1:15" x14ac:dyDescent="0.35">
      <c r="A29" s="3" t="s">
        <v>51</v>
      </c>
      <c r="B29" s="3">
        <f>1+1+1+1+1+1+1+1+1+1</f>
        <v>10</v>
      </c>
      <c r="C29" s="3">
        <f>1+1+1</f>
        <v>3</v>
      </c>
      <c r="D29" s="3"/>
      <c r="E29" s="2">
        <f t="shared" si="12"/>
        <v>0.76923076923076927</v>
      </c>
      <c r="F29" s="3">
        <f>7+8+10+3+7+11+11+4+15+3+13+4+5</f>
        <v>101</v>
      </c>
      <c r="G29" s="3">
        <f>0+0+2+11+5+1+1+7+0+7+2+0+4</f>
        <v>40</v>
      </c>
      <c r="H29">
        <f t="shared" si="13"/>
        <v>61</v>
      </c>
      <c r="I29">
        <f>60*1</f>
        <v>60</v>
      </c>
      <c r="J29">
        <f>40*1</f>
        <v>40</v>
      </c>
      <c r="K29">
        <f>20*1</f>
        <v>20</v>
      </c>
      <c r="L29">
        <f t="shared" si="14"/>
        <v>100</v>
      </c>
      <c r="M29">
        <f t="shared" si="15"/>
        <v>0</v>
      </c>
      <c r="N29">
        <f>10*3</f>
        <v>30</v>
      </c>
      <c r="O29">
        <f t="shared" ref="O29:O31" si="53">SUM(I29:N29)</f>
        <v>250</v>
      </c>
    </row>
    <row r="30" spans="1:15" x14ac:dyDescent="0.35">
      <c r="A30" s="3" t="s">
        <v>101</v>
      </c>
      <c r="B30" s="3"/>
      <c r="C30" s="3">
        <f>1+1+1+1</f>
        <v>4</v>
      </c>
      <c r="D30" s="3"/>
      <c r="E30" s="2">
        <f t="shared" si="12"/>
        <v>0</v>
      </c>
      <c r="F30" s="3">
        <f>3+3+1+0</f>
        <v>7</v>
      </c>
      <c r="G30" s="3">
        <f>13+13+14+12</f>
        <v>52</v>
      </c>
      <c r="H30">
        <f t="shared" si="13"/>
        <v>-45</v>
      </c>
      <c r="L30">
        <f t="shared" si="14"/>
        <v>0</v>
      </c>
      <c r="M30">
        <f t="shared" si="15"/>
        <v>0</v>
      </c>
      <c r="N30">
        <f>10*1</f>
        <v>10</v>
      </c>
      <c r="O30">
        <f t="shared" si="53"/>
        <v>10</v>
      </c>
    </row>
    <row r="31" spans="1:15" x14ac:dyDescent="0.35">
      <c r="A31" s="3" t="s">
        <v>68</v>
      </c>
      <c r="B31" s="3">
        <f>1+1</f>
        <v>2</v>
      </c>
      <c r="C31" s="3">
        <f>1+1</f>
        <v>2</v>
      </c>
      <c r="D31" s="3"/>
      <c r="E31" s="2">
        <f t="shared" si="12"/>
        <v>0.5</v>
      </c>
      <c r="F31" s="3">
        <f>8+0+7+4</f>
        <v>19</v>
      </c>
      <c r="G31" s="3">
        <f>2+10+5+13</f>
        <v>30</v>
      </c>
      <c r="H31">
        <f>F31-G31</f>
        <v>-11</v>
      </c>
      <c r="L31">
        <f t="shared" si="14"/>
        <v>20</v>
      </c>
      <c r="M31">
        <f t="shared" si="15"/>
        <v>0</v>
      </c>
      <c r="N31">
        <f t="shared" si="17"/>
        <v>10</v>
      </c>
      <c r="O31">
        <f t="shared" si="53"/>
        <v>30</v>
      </c>
    </row>
    <row r="32" spans="1:15" x14ac:dyDescent="0.35">
      <c r="A32" s="3" t="s">
        <v>26</v>
      </c>
      <c r="B32" s="3">
        <f>1+1+1</f>
        <v>3</v>
      </c>
      <c r="C32" s="3">
        <f>1+1+1+1+1+1</f>
        <v>6</v>
      </c>
      <c r="D32" s="3"/>
      <c r="E32" s="2">
        <f t="shared" si="12"/>
        <v>0.33333333333333331</v>
      </c>
      <c r="F32" s="3">
        <f>1+1+1+3+9+0+3+9+6</f>
        <v>33</v>
      </c>
      <c r="G32" s="3">
        <f>3+7+5+4+7+15+5+1+5</f>
        <v>52</v>
      </c>
      <c r="H32">
        <f>F32-G32</f>
        <v>-19</v>
      </c>
      <c r="I32">
        <f>60*1</f>
        <v>60</v>
      </c>
      <c r="K32">
        <f>20*1</f>
        <v>20</v>
      </c>
      <c r="L32">
        <f t="shared" si="14"/>
        <v>30</v>
      </c>
      <c r="M32">
        <f t="shared" si="15"/>
        <v>0</v>
      </c>
      <c r="N32">
        <f>10*2</f>
        <v>20</v>
      </c>
      <c r="O32">
        <f t="shared" ref="O32:O34" si="54">SUM(I32:N32)</f>
        <v>130</v>
      </c>
    </row>
    <row r="33" spans="1:15" x14ac:dyDescent="0.35">
      <c r="A33" s="3" t="s">
        <v>122</v>
      </c>
      <c r="B33" s="3">
        <f>1+1+1+1+1+1+1+1+1+1</f>
        <v>10</v>
      </c>
      <c r="C33" s="3">
        <f>1+1+1+1</f>
        <v>4</v>
      </c>
      <c r="D33" s="3">
        <f>1</f>
        <v>1</v>
      </c>
      <c r="E33" s="2">
        <f t="shared" si="12"/>
        <v>0.66666666666666663</v>
      </c>
      <c r="F33" s="3">
        <f>0+5+8+3+17+0+3+10+11+4+4+8+5+2+7</f>
        <v>87</v>
      </c>
      <c r="G33" s="3">
        <f>2+0+2+4+2+6+1+0+1+5+4+6+3+1+6</f>
        <v>43</v>
      </c>
      <c r="H33">
        <f t="shared" ref="H33" si="55">F33-G33</f>
        <v>44</v>
      </c>
      <c r="I33">
        <f>60*2</f>
        <v>120</v>
      </c>
      <c r="L33">
        <f t="shared" si="14"/>
        <v>100</v>
      </c>
      <c r="M33">
        <f t="shared" si="15"/>
        <v>5</v>
      </c>
      <c r="N33">
        <f>10*3</f>
        <v>30</v>
      </c>
      <c r="O33">
        <f t="shared" si="54"/>
        <v>255</v>
      </c>
    </row>
    <row r="34" spans="1:15" x14ac:dyDescent="0.35">
      <c r="A34" s="3" t="s">
        <v>78</v>
      </c>
      <c r="B34" s="3">
        <f>1+1+1+1+1+1+1+1+1+1+1</f>
        <v>11</v>
      </c>
      <c r="C34" s="3">
        <f>1+1+1+1+1+1+1+1+1+1</f>
        <v>10</v>
      </c>
      <c r="D34" s="3">
        <f>1</f>
        <v>1</v>
      </c>
      <c r="E34" s="2">
        <f t="shared" ref="E34" si="56">(B34)/(B34+C34+D34)</f>
        <v>0.5</v>
      </c>
      <c r="F34" s="3">
        <f>6+6+0+15+10+3+2+7+5+17+3+10+8+2+5+7+6+3+7+2+14+3</f>
        <v>141</v>
      </c>
      <c r="G34" s="3">
        <f>6+7+10+0+2+0+10+5+10+1+4+2+2+1+14+3+10+6+3+11+2+10</f>
        <v>119</v>
      </c>
      <c r="H34">
        <f t="shared" ref="H34" si="57">F34-G34</f>
        <v>22</v>
      </c>
      <c r="I34">
        <f>60*1</f>
        <v>60</v>
      </c>
      <c r="J34">
        <f>40*3</f>
        <v>120</v>
      </c>
      <c r="L34">
        <f t="shared" ref="L34" si="58">B34*10</f>
        <v>110</v>
      </c>
      <c r="M34">
        <f t="shared" ref="M34" si="59">D34*5</f>
        <v>5</v>
      </c>
      <c r="N34">
        <f>10*4</f>
        <v>40</v>
      </c>
      <c r="O34">
        <f t="shared" si="54"/>
        <v>335</v>
      </c>
    </row>
    <row r="35" spans="1:15" x14ac:dyDescent="0.35">
      <c r="A35" s="3" t="s">
        <v>53</v>
      </c>
      <c r="B35" s="3">
        <f>1+1</f>
        <v>2</v>
      </c>
      <c r="C35" s="3">
        <f>1+1+1+1+1+1+1+1+1+1+1+1+1+1</f>
        <v>14</v>
      </c>
      <c r="D35" s="3"/>
      <c r="E35" s="2">
        <f t="shared" si="12"/>
        <v>0.125</v>
      </c>
      <c r="F35" s="3">
        <f>5+0+1+13+1+0+1+0+1+0+1+5+4+0+0+1</f>
        <v>33</v>
      </c>
      <c r="G35" s="3">
        <f>8+13+15+3+13+10+8+17+12+16+11+6+8+10+15+9</f>
        <v>174</v>
      </c>
      <c r="H35">
        <f t="shared" ref="H35:H43" si="60">F35-G35</f>
        <v>-141</v>
      </c>
      <c r="L35">
        <f t="shared" si="14"/>
        <v>20</v>
      </c>
      <c r="M35">
        <f t="shared" si="15"/>
        <v>0</v>
      </c>
      <c r="N35">
        <f>10*4</f>
        <v>40</v>
      </c>
      <c r="O35">
        <f t="shared" ref="O35:O43" si="61">SUM(I35:N35)</f>
        <v>60</v>
      </c>
    </row>
    <row r="36" spans="1:15" x14ac:dyDescent="0.35">
      <c r="A36" s="3" t="s">
        <v>77</v>
      </c>
      <c r="B36" s="3">
        <f>1+1+1</f>
        <v>3</v>
      </c>
      <c r="C36" s="3">
        <f>1+1+1+1</f>
        <v>4</v>
      </c>
      <c r="D36" s="3">
        <f>1</f>
        <v>1</v>
      </c>
      <c r="E36" s="2">
        <f t="shared" si="12"/>
        <v>0.375</v>
      </c>
      <c r="F36" s="3">
        <f>6+2+8+2+3+10+8+1</f>
        <v>40</v>
      </c>
      <c r="G36" s="3">
        <f>6+9+3+10+9+0+7+12</f>
        <v>56</v>
      </c>
      <c r="H36">
        <f t="shared" si="60"/>
        <v>-16</v>
      </c>
      <c r="L36">
        <f t="shared" si="14"/>
        <v>30</v>
      </c>
      <c r="M36">
        <f t="shared" si="15"/>
        <v>5</v>
      </c>
      <c r="N36">
        <f>10*2</f>
        <v>20</v>
      </c>
      <c r="O36">
        <f t="shared" si="61"/>
        <v>55</v>
      </c>
    </row>
    <row r="37" spans="1:15" x14ac:dyDescent="0.35">
      <c r="A37" s="3" t="s">
        <v>56</v>
      </c>
      <c r="B37" s="3">
        <f>1+1</f>
        <v>2</v>
      </c>
      <c r="C37" s="3">
        <f>1</f>
        <v>1</v>
      </c>
      <c r="D37" s="3"/>
      <c r="E37" s="2">
        <f t="shared" si="12"/>
        <v>0.66666666666666663</v>
      </c>
      <c r="F37" s="3">
        <f>5+14+2</f>
        <v>21</v>
      </c>
      <c r="G37" s="3">
        <f>2+6+10</f>
        <v>18</v>
      </c>
      <c r="H37">
        <f t="shared" si="60"/>
        <v>3</v>
      </c>
      <c r="L37">
        <f t="shared" si="14"/>
        <v>20</v>
      </c>
      <c r="M37">
        <f t="shared" si="15"/>
        <v>0</v>
      </c>
      <c r="N37">
        <f t="shared" ref="N37:N43" si="62">10*1</f>
        <v>10</v>
      </c>
      <c r="O37">
        <f t="shared" si="61"/>
        <v>30</v>
      </c>
    </row>
    <row r="38" spans="1:15" x14ac:dyDescent="0.35">
      <c r="A38" s="3" t="s">
        <v>147</v>
      </c>
      <c r="B38" s="3">
        <f>1</f>
        <v>1</v>
      </c>
      <c r="C38" s="3">
        <f>1+1+1</f>
        <v>3</v>
      </c>
      <c r="D38" s="3"/>
      <c r="E38" s="2">
        <f t="shared" si="12"/>
        <v>0.25</v>
      </c>
      <c r="F38" s="3">
        <f>9+9+16+7</f>
        <v>41</v>
      </c>
      <c r="G38" s="3">
        <f>12+10+12+11</f>
        <v>45</v>
      </c>
      <c r="H38">
        <f t="shared" si="60"/>
        <v>-4</v>
      </c>
      <c r="L38">
        <f t="shared" si="14"/>
        <v>10</v>
      </c>
      <c r="M38">
        <f t="shared" si="15"/>
        <v>0</v>
      </c>
      <c r="N38">
        <f t="shared" si="62"/>
        <v>10</v>
      </c>
      <c r="O38">
        <f t="shared" si="61"/>
        <v>20</v>
      </c>
    </row>
    <row r="39" spans="1:15" x14ac:dyDescent="0.35">
      <c r="A39" s="3" t="s">
        <v>172</v>
      </c>
      <c r="B39" s="3">
        <f>1+1</f>
        <v>2</v>
      </c>
      <c r="C39" s="3">
        <f>1</f>
        <v>1</v>
      </c>
      <c r="D39" s="3"/>
      <c r="E39" s="2">
        <f t="shared" si="12"/>
        <v>0.66666666666666663</v>
      </c>
      <c r="F39" s="3">
        <f>13+6+1</f>
        <v>20</v>
      </c>
      <c r="G39" s="3">
        <f>0+1+2</f>
        <v>3</v>
      </c>
      <c r="H39">
        <f t="shared" si="60"/>
        <v>17</v>
      </c>
      <c r="K39">
        <f>20*1</f>
        <v>20</v>
      </c>
      <c r="L39">
        <f t="shared" si="14"/>
        <v>20</v>
      </c>
      <c r="M39">
        <f t="shared" si="15"/>
        <v>0</v>
      </c>
      <c r="N39">
        <f>10*1</f>
        <v>10</v>
      </c>
      <c r="O39">
        <f t="shared" ref="O39" si="63">SUM(I39:N39)</f>
        <v>50</v>
      </c>
    </row>
    <row r="40" spans="1:15" x14ac:dyDescent="0.35">
      <c r="A40" s="3" t="s">
        <v>81</v>
      </c>
      <c r="B40" s="3">
        <f>1+1+1+1+1</f>
        <v>5</v>
      </c>
      <c r="C40" s="3">
        <f>1</f>
        <v>1</v>
      </c>
      <c r="D40" s="3"/>
      <c r="E40" s="2">
        <f t="shared" si="12"/>
        <v>0.83333333333333337</v>
      </c>
      <c r="F40" s="3">
        <f>16+10+2+6+8+1</f>
        <v>43</v>
      </c>
      <c r="G40" s="3">
        <f>1+0+1+1+0+5</f>
        <v>8</v>
      </c>
      <c r="H40">
        <f t="shared" si="60"/>
        <v>35</v>
      </c>
      <c r="I40">
        <f>60*1</f>
        <v>60</v>
      </c>
      <c r="L40">
        <f t="shared" si="14"/>
        <v>50</v>
      </c>
      <c r="M40">
        <f t="shared" si="15"/>
        <v>0</v>
      </c>
      <c r="N40">
        <f t="shared" si="62"/>
        <v>10</v>
      </c>
      <c r="O40">
        <f t="shared" si="61"/>
        <v>120</v>
      </c>
    </row>
    <row r="41" spans="1:15" x14ac:dyDescent="0.35">
      <c r="A41" s="3" t="s">
        <v>176</v>
      </c>
      <c r="B41" s="3">
        <f>1+1+1+1</f>
        <v>4</v>
      </c>
      <c r="C41" s="3">
        <f>1</f>
        <v>1</v>
      </c>
      <c r="D41" s="3"/>
      <c r="E41" s="2">
        <f t="shared" ref="E41" si="64">(B41)/(B41+C41+D41)</f>
        <v>0.8</v>
      </c>
      <c r="F41" s="3">
        <f>16+7+13+6+0</f>
        <v>42</v>
      </c>
      <c r="G41" s="3">
        <f>3+5+7+2+3</f>
        <v>20</v>
      </c>
      <c r="H41">
        <f t="shared" si="60"/>
        <v>22</v>
      </c>
      <c r="K41">
        <f>20*1</f>
        <v>20</v>
      </c>
      <c r="L41">
        <f t="shared" ref="L41" si="65">B41*10</f>
        <v>40</v>
      </c>
      <c r="M41">
        <f t="shared" ref="M41" si="66">D41*5</f>
        <v>0</v>
      </c>
      <c r="N41">
        <f>10*1</f>
        <v>10</v>
      </c>
      <c r="O41">
        <f t="shared" ref="O41" si="67">SUM(I41:N41)</f>
        <v>70</v>
      </c>
    </row>
    <row r="42" spans="1:15" x14ac:dyDescent="0.35">
      <c r="A42" s="3" t="s">
        <v>80</v>
      </c>
      <c r="B42" s="3">
        <f>1+1+1+1+1+1</f>
        <v>6</v>
      </c>
      <c r="C42" s="3">
        <f>1+1+1+1</f>
        <v>4</v>
      </c>
      <c r="D42" s="3"/>
      <c r="E42" s="2">
        <f t="shared" ref="E42" si="68">(B42)/(B42+C42+D42)</f>
        <v>0.6</v>
      </c>
      <c r="F42" s="3">
        <f>12+9+1+6+1+0+11+20+8+1</f>
        <v>69</v>
      </c>
      <c r="G42" s="3">
        <f>0+2+2+4+6+11+1+3+5+11</f>
        <v>45</v>
      </c>
      <c r="H42">
        <f t="shared" ref="H42" si="69">F42-G42</f>
        <v>24</v>
      </c>
      <c r="J42">
        <f>40*1</f>
        <v>40</v>
      </c>
      <c r="L42">
        <f t="shared" ref="L42" si="70">B42*10</f>
        <v>60</v>
      </c>
      <c r="M42">
        <f t="shared" ref="M42" si="71">D42*5</f>
        <v>0</v>
      </c>
      <c r="N42">
        <f>10*2</f>
        <v>20</v>
      </c>
      <c r="O42">
        <f t="shared" ref="O42" si="72">SUM(I42:N42)</f>
        <v>120</v>
      </c>
    </row>
    <row r="43" spans="1:15" x14ac:dyDescent="0.35">
      <c r="A43" s="3" t="s">
        <v>75</v>
      </c>
      <c r="B43" s="3"/>
      <c r="C43" s="3">
        <f>1+1+1+1+1</f>
        <v>5</v>
      </c>
      <c r="D43" s="3"/>
      <c r="E43" s="2">
        <f t="shared" si="12"/>
        <v>0</v>
      </c>
      <c r="F43" s="3">
        <f>2+0+2+0+3</f>
        <v>7</v>
      </c>
      <c r="G43" s="3">
        <f>8+10+15+15+7</f>
        <v>55</v>
      </c>
      <c r="H43">
        <f t="shared" si="60"/>
        <v>-48</v>
      </c>
      <c r="L43">
        <f t="shared" si="14"/>
        <v>0</v>
      </c>
      <c r="M43">
        <f t="shared" si="15"/>
        <v>0</v>
      </c>
      <c r="N43">
        <f t="shared" si="62"/>
        <v>10</v>
      </c>
      <c r="O43">
        <f t="shared" si="61"/>
        <v>10</v>
      </c>
    </row>
    <row r="44" spans="1:15" x14ac:dyDescent="0.35">
      <c r="A44" s="3" t="s">
        <v>76</v>
      </c>
      <c r="B44" s="3">
        <f>1+1+1+1+1</f>
        <v>5</v>
      </c>
      <c r="C44" s="3">
        <f>1+1+1+1+1+1+1+1</f>
        <v>8</v>
      </c>
      <c r="D44" s="3">
        <f>1+1</f>
        <v>2</v>
      </c>
      <c r="E44" s="2">
        <f t="shared" ref="E44:E45" si="73">(B44)/(B44+C44+D44)</f>
        <v>0.33333333333333331</v>
      </c>
      <c r="F44" s="3">
        <f>11+7+15+4+4+7+9+3+5+4+4+0+1+5+4</f>
        <v>83</v>
      </c>
      <c r="G44" s="3">
        <f>3+8+2+6+6+7+3+6+4+5+4+12+6+3+6</f>
        <v>81</v>
      </c>
      <c r="H44">
        <f t="shared" ref="H44:H45" si="74">F44-G44</f>
        <v>2</v>
      </c>
      <c r="J44">
        <f>40*2</f>
        <v>80</v>
      </c>
      <c r="L44">
        <f t="shared" ref="L44:L45" si="75">B44*10</f>
        <v>50</v>
      </c>
      <c r="M44">
        <f t="shared" ref="M44:M45" si="76">D44*5</f>
        <v>10</v>
      </c>
      <c r="N44">
        <f>10*3</f>
        <v>30</v>
      </c>
      <c r="O44">
        <f t="shared" ref="O44:O45" si="77">SUM(I44:N44)</f>
        <v>170</v>
      </c>
    </row>
    <row r="45" spans="1:15" x14ac:dyDescent="0.35">
      <c r="A45" s="3" t="s">
        <v>118</v>
      </c>
      <c r="B45" s="3">
        <f>1+1+1+1</f>
        <v>4</v>
      </c>
      <c r="C45" s="3">
        <f>1+1+1+1+1</f>
        <v>5</v>
      </c>
      <c r="D45" s="3"/>
      <c r="E45" s="2">
        <f t="shared" si="73"/>
        <v>0.44444444444444442</v>
      </c>
      <c r="F45" s="3">
        <f>10+1+1+10+1+11+5+16+5</f>
        <v>60</v>
      </c>
      <c r="G45" s="3">
        <f>2+11+11+9+11+4+10+4+8</f>
        <v>70</v>
      </c>
      <c r="H45">
        <f t="shared" si="74"/>
        <v>-10</v>
      </c>
      <c r="K45">
        <f>20*2</f>
        <v>40</v>
      </c>
      <c r="L45">
        <f t="shared" si="75"/>
        <v>40</v>
      </c>
      <c r="M45">
        <f t="shared" si="76"/>
        <v>0</v>
      </c>
      <c r="N45">
        <f>10*2</f>
        <v>20</v>
      </c>
      <c r="O45">
        <f t="shared" si="77"/>
        <v>100</v>
      </c>
    </row>
    <row r="46" spans="1:15" x14ac:dyDescent="0.35">
      <c r="A46" s="3" t="s">
        <v>27</v>
      </c>
      <c r="B46" s="3"/>
      <c r="C46" s="3">
        <f>1+1+1+1+1+1+1</f>
        <v>7</v>
      </c>
      <c r="D46" s="3"/>
      <c r="E46" s="2">
        <f t="shared" si="12"/>
        <v>0</v>
      </c>
      <c r="F46" s="3">
        <f>0+7+3+0+0+1+0</f>
        <v>11</v>
      </c>
      <c r="G46" s="3">
        <f>11+8+6+7+7+8+9</f>
        <v>56</v>
      </c>
      <c r="H46">
        <f t="shared" ref="H46:H102" si="78">F46-G46</f>
        <v>-45</v>
      </c>
      <c r="L46">
        <f t="shared" si="14"/>
        <v>0</v>
      </c>
      <c r="M46">
        <f t="shared" si="15"/>
        <v>0</v>
      </c>
      <c r="N46">
        <f>10*2</f>
        <v>20</v>
      </c>
      <c r="O46">
        <f t="shared" ref="O46" si="79">SUM(I46:N46)</f>
        <v>20</v>
      </c>
    </row>
    <row r="47" spans="1:15" x14ac:dyDescent="0.35">
      <c r="A47" s="3" t="s">
        <v>173</v>
      </c>
      <c r="B47" s="3">
        <f>1</f>
        <v>1</v>
      </c>
      <c r="C47" s="3">
        <f>1+1</f>
        <v>2</v>
      </c>
      <c r="D47" s="3">
        <f>1</f>
        <v>1</v>
      </c>
      <c r="E47" s="2">
        <f t="shared" ref="E47" si="80">(B47)/(B47+C47+D47)</f>
        <v>0.25</v>
      </c>
      <c r="F47" s="3">
        <f>5+1+3+0</f>
        <v>9</v>
      </c>
      <c r="G47" s="3">
        <f>1+1+5+2</f>
        <v>9</v>
      </c>
      <c r="H47">
        <f t="shared" si="78"/>
        <v>0</v>
      </c>
      <c r="K47">
        <f>20*1</f>
        <v>20</v>
      </c>
      <c r="L47">
        <f t="shared" ref="L47" si="81">B47*10</f>
        <v>10</v>
      </c>
      <c r="M47">
        <f t="shared" ref="M47" si="82">D47*5</f>
        <v>5</v>
      </c>
      <c r="N47">
        <f>10*1</f>
        <v>10</v>
      </c>
      <c r="O47">
        <f t="shared" ref="O47" si="83">SUM(I47:N47)</f>
        <v>45</v>
      </c>
    </row>
    <row r="48" spans="1:15" x14ac:dyDescent="0.35">
      <c r="A48" s="3" t="s">
        <v>49</v>
      </c>
      <c r="B48" s="3">
        <f>1+1+1+1+1+1+1+1+1+1+1+1+1</f>
        <v>13</v>
      </c>
      <c r="C48" s="3">
        <f>1+1+1+1+1+1+1</f>
        <v>7</v>
      </c>
      <c r="D48" s="3"/>
      <c r="E48" s="2">
        <f t="shared" ref="E48:E49" si="84">(B48)/(B48+C48+D48)</f>
        <v>0.65</v>
      </c>
      <c r="F48" s="3">
        <f>4+9+1+7+8+6+1+2+5+4+11+7+0+10+4+1+6+4+2+0</f>
        <v>92</v>
      </c>
      <c r="G48" s="3">
        <f>3+0+3+1+7+2+2+0+2+9+1+5+2+5+3+4+3+2+13+4</f>
        <v>71</v>
      </c>
      <c r="H48">
        <f t="shared" ref="H48:H49" si="85">F48-G48</f>
        <v>21</v>
      </c>
      <c r="I48">
        <f>60*1</f>
        <v>60</v>
      </c>
      <c r="K48">
        <f>20*2</f>
        <v>40</v>
      </c>
      <c r="L48">
        <f t="shared" ref="L48:L49" si="86">B48*10</f>
        <v>130</v>
      </c>
      <c r="M48">
        <f t="shared" ref="M48:M49" si="87">D48*5</f>
        <v>0</v>
      </c>
      <c r="N48">
        <f>10*4</f>
        <v>40</v>
      </c>
      <c r="O48">
        <f t="shared" ref="O48" si="88">SUM(I48:N48)</f>
        <v>270</v>
      </c>
    </row>
    <row r="49" spans="1:15" x14ac:dyDescent="0.35">
      <c r="A49" s="3" t="s">
        <v>63</v>
      </c>
      <c r="B49" s="3">
        <f>1+1+1+1+1+1+1</f>
        <v>7</v>
      </c>
      <c r="C49" s="3">
        <f>1+1</f>
        <v>2</v>
      </c>
      <c r="D49" s="3">
        <f>1+1</f>
        <v>2</v>
      </c>
      <c r="E49" s="2">
        <f t="shared" si="84"/>
        <v>0.63636363636363635</v>
      </c>
      <c r="F49" s="3">
        <f>12+0+3+6+9+5+2+5+12+17+6</f>
        <v>77</v>
      </c>
      <c r="G49" s="3">
        <f>0+2+3+6+4+4+0+4+0+3+7</f>
        <v>33</v>
      </c>
      <c r="H49">
        <f t="shared" si="85"/>
        <v>44</v>
      </c>
      <c r="I49">
        <f>60*1</f>
        <v>60</v>
      </c>
      <c r="J49">
        <f>40*1</f>
        <v>40</v>
      </c>
      <c r="L49">
        <f t="shared" si="86"/>
        <v>70</v>
      </c>
      <c r="M49">
        <f t="shared" si="87"/>
        <v>10</v>
      </c>
      <c r="N49">
        <f>10*2</f>
        <v>20</v>
      </c>
      <c r="O49">
        <f t="shared" ref="O49" si="89">SUM(I49:N49)</f>
        <v>200</v>
      </c>
    </row>
    <row r="50" spans="1:15" x14ac:dyDescent="0.35">
      <c r="A50" s="3" t="s">
        <v>28</v>
      </c>
      <c r="B50" s="3">
        <f>1+1+1</f>
        <v>3</v>
      </c>
      <c r="C50" s="3">
        <f>1</f>
        <v>1</v>
      </c>
      <c r="D50" s="3"/>
      <c r="E50" s="2">
        <f t="shared" si="12"/>
        <v>0.75</v>
      </c>
      <c r="F50" s="3">
        <f>5+8+5+7</f>
        <v>25</v>
      </c>
      <c r="G50" s="3">
        <f>1+7+1+9</f>
        <v>18</v>
      </c>
      <c r="H50">
        <f t="shared" si="78"/>
        <v>7</v>
      </c>
      <c r="K50">
        <f>20*1</f>
        <v>20</v>
      </c>
      <c r="L50">
        <f t="shared" si="14"/>
        <v>30</v>
      </c>
      <c r="M50">
        <f t="shared" si="15"/>
        <v>0</v>
      </c>
      <c r="N50">
        <f t="shared" si="17"/>
        <v>10</v>
      </c>
      <c r="O50">
        <f t="shared" ref="O50:O52" si="90">SUM(I50:N50)</f>
        <v>60</v>
      </c>
    </row>
    <row r="51" spans="1:15" x14ac:dyDescent="0.35">
      <c r="A51" s="3" t="s">
        <v>171</v>
      </c>
      <c r="B51" s="3"/>
      <c r="C51" s="3">
        <f>1+1+1+1</f>
        <v>4</v>
      </c>
      <c r="D51" s="3"/>
      <c r="E51" s="2">
        <f t="shared" si="12"/>
        <v>0</v>
      </c>
      <c r="F51" s="3">
        <f>0+3+1+2</f>
        <v>6</v>
      </c>
      <c r="G51" s="3">
        <f>15+16+8+6</f>
        <v>45</v>
      </c>
      <c r="H51">
        <f t="shared" si="78"/>
        <v>-39</v>
      </c>
      <c r="L51">
        <f t="shared" si="14"/>
        <v>0</v>
      </c>
      <c r="M51">
        <f t="shared" si="15"/>
        <v>0</v>
      </c>
      <c r="N51">
        <f>10*1</f>
        <v>10</v>
      </c>
      <c r="O51">
        <f t="shared" ref="O51" si="91">SUM(I51:N51)</f>
        <v>10</v>
      </c>
    </row>
    <row r="52" spans="1:15" x14ac:dyDescent="0.35">
      <c r="A52" s="3" t="s">
        <v>121</v>
      </c>
      <c r="B52" s="3">
        <f>1+1+1+1+1+1+1+1+1+1</f>
        <v>10</v>
      </c>
      <c r="C52" s="3">
        <f>1+1+1+1</f>
        <v>4</v>
      </c>
      <c r="D52" s="3"/>
      <c r="E52" s="2">
        <f t="shared" si="12"/>
        <v>0.7142857142857143</v>
      </c>
      <c r="F52" s="3">
        <f>8+13+7+0+3+5+5+10+0+3+17+5+3+3</f>
        <v>82</v>
      </c>
      <c r="G52" s="3">
        <f>2+2+4+2+10+0+6+0+2+4+2+3+1+2</f>
        <v>40</v>
      </c>
      <c r="H52">
        <f t="shared" si="78"/>
        <v>42</v>
      </c>
      <c r="I52">
        <f>60*1</f>
        <v>60</v>
      </c>
      <c r="J52">
        <f>40*1</f>
        <v>40</v>
      </c>
      <c r="L52">
        <f t="shared" si="14"/>
        <v>100</v>
      </c>
      <c r="M52">
        <f t="shared" si="15"/>
        <v>0</v>
      </c>
      <c r="N52">
        <f>10*3</f>
        <v>30</v>
      </c>
      <c r="O52">
        <f t="shared" si="90"/>
        <v>230</v>
      </c>
    </row>
    <row r="53" spans="1:15" x14ac:dyDescent="0.35">
      <c r="A53" s="3" t="s">
        <v>54</v>
      </c>
      <c r="B53" s="3">
        <f>1+1+1+1+1+1+1</f>
        <v>7</v>
      </c>
      <c r="C53" s="3">
        <f>1+1+1+1+1+1+1+1+1</f>
        <v>9</v>
      </c>
      <c r="D53" s="3"/>
      <c r="E53" s="2">
        <f t="shared" ref="E53" si="92">(B53)/(B53+C53+D53)</f>
        <v>0.4375</v>
      </c>
      <c r="F53" s="3">
        <f>11+6+11+3+0+10+10+2+4+4+2+9+7+2+11+2</f>
        <v>94</v>
      </c>
      <c r="G53" s="3">
        <f>2+14+9+14+11+0+5+4+7+3+5+10+0+7+2+7</f>
        <v>100</v>
      </c>
      <c r="H53">
        <f t="shared" si="78"/>
        <v>-6</v>
      </c>
      <c r="K53">
        <f>20*1</f>
        <v>20</v>
      </c>
      <c r="L53">
        <f t="shared" ref="L53" si="93">B53*10</f>
        <v>70</v>
      </c>
      <c r="M53">
        <f t="shared" ref="M53" si="94">D53*5</f>
        <v>0</v>
      </c>
      <c r="N53">
        <f>10*4</f>
        <v>40</v>
      </c>
      <c r="O53">
        <f t="shared" ref="O53" si="95">SUM(I53:N53)</f>
        <v>130</v>
      </c>
    </row>
    <row r="54" spans="1:15" x14ac:dyDescent="0.35">
      <c r="A54" s="3" t="s">
        <v>55</v>
      </c>
      <c r="B54" s="3">
        <f>1+1</f>
        <v>2</v>
      </c>
      <c r="C54" s="3">
        <f>1+1+1+1+1</f>
        <v>5</v>
      </c>
      <c r="D54" s="3"/>
      <c r="E54" s="2">
        <f t="shared" ref="E54:E55" si="96">(B54)/(B54+C54+D54)</f>
        <v>0.2857142857142857</v>
      </c>
      <c r="F54" s="3">
        <f>2+0+9+8+0+8+0</f>
        <v>27</v>
      </c>
      <c r="G54" s="3">
        <f>11+9+11+2+10+4+12</f>
        <v>59</v>
      </c>
      <c r="H54">
        <f t="shared" ref="H54:H55" si="97">F54-G54</f>
        <v>-32</v>
      </c>
      <c r="L54">
        <f t="shared" ref="L54:L55" si="98">B54*10</f>
        <v>20</v>
      </c>
      <c r="M54">
        <f t="shared" ref="M54:M55" si="99">D54*5</f>
        <v>0</v>
      </c>
      <c r="N54">
        <f>10*2</f>
        <v>20</v>
      </c>
      <c r="O54">
        <f t="shared" ref="O54" si="100">SUM(I54:N54)</f>
        <v>40</v>
      </c>
    </row>
    <row r="55" spans="1:15" x14ac:dyDescent="0.35">
      <c r="A55" s="3" t="s">
        <v>167</v>
      </c>
      <c r="B55" s="3">
        <f>1+1+1+1</f>
        <v>4</v>
      </c>
      <c r="C55" s="3">
        <f>1</f>
        <v>1</v>
      </c>
      <c r="D55" s="3"/>
      <c r="E55" s="2">
        <f t="shared" si="96"/>
        <v>0.8</v>
      </c>
      <c r="F55" s="3">
        <f>4+15+11+12+2</f>
        <v>44</v>
      </c>
      <c r="G55" s="3">
        <f>3+0+5+1+3</f>
        <v>12</v>
      </c>
      <c r="H55">
        <f t="shared" si="97"/>
        <v>32</v>
      </c>
      <c r="J55">
        <f>40*1</f>
        <v>40</v>
      </c>
      <c r="L55">
        <f t="shared" si="98"/>
        <v>40</v>
      </c>
      <c r="M55">
        <f t="shared" si="99"/>
        <v>0</v>
      </c>
      <c r="N55">
        <f>10*1</f>
        <v>10</v>
      </c>
      <c r="O55">
        <f t="shared" ref="O55" si="101">SUM(I55:N55)</f>
        <v>90</v>
      </c>
    </row>
    <row r="56" spans="1:15" x14ac:dyDescent="0.35">
      <c r="A56" s="3" t="s">
        <v>29</v>
      </c>
      <c r="B56" s="3">
        <f>1+1+1+1+1+1+1</f>
        <v>7</v>
      </c>
      <c r="C56" s="3">
        <f>1+1</f>
        <v>2</v>
      </c>
      <c r="D56" s="3">
        <f>1</f>
        <v>1</v>
      </c>
      <c r="E56" s="2">
        <f t="shared" si="12"/>
        <v>0.7</v>
      </c>
      <c r="F56" s="3">
        <f>11+2+4+11+0+0+3+15+14+6</f>
        <v>66</v>
      </c>
      <c r="G56" s="3">
        <f>0+2+2+1+12+8+2+1+3+1</f>
        <v>32</v>
      </c>
      <c r="H56">
        <f t="shared" si="78"/>
        <v>34</v>
      </c>
      <c r="I56">
        <f>60*1</f>
        <v>60</v>
      </c>
      <c r="J56">
        <f>40*1</f>
        <v>40</v>
      </c>
      <c r="L56">
        <f t="shared" si="14"/>
        <v>70</v>
      </c>
      <c r="M56">
        <f t="shared" si="15"/>
        <v>5</v>
      </c>
      <c r="N56">
        <f>10*2</f>
        <v>20</v>
      </c>
      <c r="O56">
        <f t="shared" ref="O56" si="102">SUM(I56:N56)</f>
        <v>195</v>
      </c>
    </row>
    <row r="57" spans="1:15" x14ac:dyDescent="0.35">
      <c r="A57" s="3" t="s">
        <v>99</v>
      </c>
      <c r="B57" s="3">
        <f>1+1+1+1+1+1+1+1+1</f>
        <v>9</v>
      </c>
      <c r="C57" s="3">
        <f>1</f>
        <v>1</v>
      </c>
      <c r="D57" s="3"/>
      <c r="E57" s="2">
        <f t="shared" si="12"/>
        <v>0.9</v>
      </c>
      <c r="F57" s="3">
        <f>10+11+6+6+2+5+10+11+2+9</f>
        <v>72</v>
      </c>
      <c r="G57" s="3">
        <f>4+0+2+1+1+7+1+1+0+0</f>
        <v>17</v>
      </c>
      <c r="H57">
        <f t="shared" si="78"/>
        <v>55</v>
      </c>
      <c r="I57">
        <f>60*2</f>
        <v>120</v>
      </c>
      <c r="L57">
        <f t="shared" si="14"/>
        <v>90</v>
      </c>
      <c r="M57">
        <f t="shared" si="15"/>
        <v>0</v>
      </c>
      <c r="N57">
        <f>10*2</f>
        <v>20</v>
      </c>
      <c r="O57">
        <f t="shared" ref="O57" si="103">SUM(I57:N57)</f>
        <v>230</v>
      </c>
    </row>
    <row r="58" spans="1:15" x14ac:dyDescent="0.35">
      <c r="A58" s="3" t="s">
        <v>129</v>
      </c>
      <c r="B58" s="3">
        <f>1</f>
        <v>1</v>
      </c>
      <c r="C58" s="3">
        <f>1+1+1+1+1+1+1</f>
        <v>7</v>
      </c>
      <c r="D58" s="3"/>
      <c r="E58" s="2">
        <f t="shared" ref="E58" si="104">(B58)/(B58+C58+D58)</f>
        <v>0.125</v>
      </c>
      <c r="F58" s="3">
        <f>2+8+12+3+0+1+8+2</f>
        <v>36</v>
      </c>
      <c r="G58" s="3">
        <f>10+12+16+16+7+8+6+14</f>
        <v>89</v>
      </c>
      <c r="H58">
        <f t="shared" si="78"/>
        <v>-53</v>
      </c>
      <c r="L58">
        <f t="shared" ref="L58" si="105">B58*10</f>
        <v>10</v>
      </c>
      <c r="M58">
        <f t="shared" ref="M58" si="106">D58*5</f>
        <v>0</v>
      </c>
      <c r="N58">
        <f>10*2</f>
        <v>20</v>
      </c>
      <c r="O58">
        <f t="shared" ref="O58" si="107">SUM(I58:N58)</f>
        <v>30</v>
      </c>
    </row>
    <row r="59" spans="1:15" x14ac:dyDescent="0.35">
      <c r="A59" s="3" t="s">
        <v>30</v>
      </c>
      <c r="B59" s="3">
        <f>1+1</f>
        <v>2</v>
      </c>
      <c r="C59" s="3">
        <f>1+1</f>
        <v>2</v>
      </c>
      <c r="D59" s="3"/>
      <c r="E59" s="2">
        <f t="shared" si="12"/>
        <v>0.5</v>
      </c>
      <c r="F59" s="3">
        <f>5+6+2+1</f>
        <v>14</v>
      </c>
      <c r="G59" s="3">
        <f>2+3+4+11</f>
        <v>20</v>
      </c>
      <c r="H59">
        <f t="shared" si="78"/>
        <v>-6</v>
      </c>
      <c r="L59">
        <f t="shared" si="14"/>
        <v>20</v>
      </c>
      <c r="M59">
        <f t="shared" si="15"/>
        <v>0</v>
      </c>
      <c r="N59">
        <f t="shared" si="17"/>
        <v>10</v>
      </c>
      <c r="O59">
        <f t="shared" ref="O59:O60" si="108">SUM(I59:N59)</f>
        <v>30</v>
      </c>
    </row>
    <row r="60" spans="1:15" x14ac:dyDescent="0.35">
      <c r="A60" s="3" t="s">
        <v>100</v>
      </c>
      <c r="B60" s="3">
        <f>1+1+1+1+1+1+1</f>
        <v>7</v>
      </c>
      <c r="C60" s="3">
        <f>1+1+1+1</f>
        <v>4</v>
      </c>
      <c r="D60" s="3"/>
      <c r="E60" s="2">
        <f t="shared" si="12"/>
        <v>0.63636363636363635</v>
      </c>
      <c r="F60" s="3">
        <f>0+8+5+8+12+17+3+1+11+6+5</f>
        <v>76</v>
      </c>
      <c r="G60" s="3">
        <f>11+7+6+1+4+0+11+7+1+3+4</f>
        <v>55</v>
      </c>
      <c r="H60">
        <f t="shared" si="78"/>
        <v>21</v>
      </c>
      <c r="I60">
        <f>60*2</f>
        <v>120</v>
      </c>
      <c r="L60">
        <f t="shared" si="14"/>
        <v>70</v>
      </c>
      <c r="M60">
        <f t="shared" si="15"/>
        <v>0</v>
      </c>
      <c r="N60">
        <f>10*2</f>
        <v>20</v>
      </c>
      <c r="O60">
        <f t="shared" si="108"/>
        <v>210</v>
      </c>
    </row>
    <row r="61" spans="1:15" x14ac:dyDescent="0.35">
      <c r="A61" s="3" t="s">
        <v>161</v>
      </c>
      <c r="B61" s="3">
        <f>1+1+1+1+1</f>
        <v>5</v>
      </c>
      <c r="C61" s="3">
        <f>1</f>
        <v>1</v>
      </c>
      <c r="D61" s="3"/>
      <c r="E61" s="2">
        <f t="shared" ref="E61" si="109">(B61)/(B61+C61+D61)</f>
        <v>0.83333333333333337</v>
      </c>
      <c r="F61" s="3">
        <f>4+11+16+7+6+10</f>
        <v>54</v>
      </c>
      <c r="G61" s="3">
        <f>13+3+0+6+2+1</f>
        <v>25</v>
      </c>
      <c r="H61">
        <f t="shared" ref="H61" si="110">F61-G61</f>
        <v>29</v>
      </c>
      <c r="I61">
        <f>60*1</f>
        <v>60</v>
      </c>
      <c r="L61">
        <f t="shared" ref="L61" si="111">B61*10</f>
        <v>50</v>
      </c>
      <c r="M61">
        <f t="shared" ref="M61" si="112">D61*5</f>
        <v>0</v>
      </c>
      <c r="N61">
        <f>10*1</f>
        <v>10</v>
      </c>
      <c r="O61">
        <f t="shared" ref="O61" si="113">SUM(I61:N61)</f>
        <v>120</v>
      </c>
    </row>
    <row r="62" spans="1:15" x14ac:dyDescent="0.35">
      <c r="B62" s="3"/>
      <c r="C62" s="3"/>
      <c r="D62" s="3"/>
      <c r="E62" s="2" t="e">
        <f t="shared" si="12"/>
        <v>#DIV/0!</v>
      </c>
      <c r="F62" s="3"/>
      <c r="G62" s="3"/>
      <c r="H62">
        <f t="shared" si="78"/>
        <v>0</v>
      </c>
      <c r="L62">
        <f t="shared" si="14"/>
        <v>0</v>
      </c>
      <c r="M62">
        <f t="shared" si="15"/>
        <v>0</v>
      </c>
      <c r="O62">
        <f t="shared" ref="O62:O63" si="114">SUM(I62:N62)</f>
        <v>0</v>
      </c>
    </row>
    <row r="63" spans="1:15" x14ac:dyDescent="0.35">
      <c r="B63" s="3"/>
      <c r="C63" s="3"/>
      <c r="D63" s="3"/>
      <c r="E63" s="2" t="e">
        <f t="shared" si="12"/>
        <v>#DIV/0!</v>
      </c>
      <c r="F63" s="3"/>
      <c r="G63" s="3"/>
      <c r="H63">
        <f t="shared" si="78"/>
        <v>0</v>
      </c>
      <c r="L63">
        <f t="shared" si="14"/>
        <v>0</v>
      </c>
      <c r="M63">
        <f t="shared" si="15"/>
        <v>0</v>
      </c>
      <c r="O63">
        <f t="shared" si="114"/>
        <v>0</v>
      </c>
    </row>
    <row r="64" spans="1:15" x14ac:dyDescent="0.35">
      <c r="B64" s="3"/>
      <c r="C64" s="3"/>
      <c r="D64" s="3"/>
      <c r="E64" s="2" t="e">
        <f t="shared" si="12"/>
        <v>#DIV/0!</v>
      </c>
      <c r="F64" s="3"/>
      <c r="G64" s="3"/>
      <c r="H64">
        <f t="shared" si="78"/>
        <v>0</v>
      </c>
      <c r="L64">
        <f t="shared" si="14"/>
        <v>0</v>
      </c>
      <c r="M64">
        <f t="shared" si="15"/>
        <v>0</v>
      </c>
      <c r="O64">
        <f t="shared" ref="O64:O65" si="115">SUM(I64:N64)</f>
        <v>0</v>
      </c>
    </row>
    <row r="65" spans="2:15" x14ac:dyDescent="0.35">
      <c r="B65" s="3"/>
      <c r="C65" s="3"/>
      <c r="D65" s="3"/>
      <c r="E65" s="2" t="e">
        <f t="shared" si="12"/>
        <v>#DIV/0!</v>
      </c>
      <c r="F65" s="3"/>
      <c r="G65" s="3"/>
      <c r="H65">
        <f t="shared" si="78"/>
        <v>0</v>
      </c>
      <c r="L65">
        <f t="shared" si="14"/>
        <v>0</v>
      </c>
      <c r="M65">
        <f t="shared" si="15"/>
        <v>0</v>
      </c>
      <c r="O65">
        <f t="shared" si="115"/>
        <v>0</v>
      </c>
    </row>
    <row r="66" spans="2:15" x14ac:dyDescent="0.35">
      <c r="B66" s="3"/>
      <c r="C66" s="3"/>
      <c r="D66" s="3"/>
      <c r="E66" s="2" t="e">
        <f t="shared" si="12"/>
        <v>#DIV/0!</v>
      </c>
      <c r="F66" s="3"/>
      <c r="G66" s="3"/>
      <c r="H66">
        <f t="shared" si="78"/>
        <v>0</v>
      </c>
      <c r="L66">
        <f t="shared" si="14"/>
        <v>0</v>
      </c>
      <c r="M66">
        <f t="shared" si="15"/>
        <v>0</v>
      </c>
      <c r="O66">
        <f t="shared" ref="O66:O67" si="116">SUM(I66:N66)</f>
        <v>0</v>
      </c>
    </row>
    <row r="67" spans="2:15" x14ac:dyDescent="0.35">
      <c r="B67" s="3"/>
      <c r="C67" s="3"/>
      <c r="D67" s="3"/>
      <c r="E67" s="2" t="e">
        <f t="shared" si="12"/>
        <v>#DIV/0!</v>
      </c>
      <c r="F67" s="3"/>
      <c r="G67" s="3"/>
      <c r="H67">
        <f t="shared" si="78"/>
        <v>0</v>
      </c>
      <c r="L67">
        <f t="shared" si="14"/>
        <v>0</v>
      </c>
      <c r="M67">
        <f t="shared" si="15"/>
        <v>0</v>
      </c>
      <c r="O67">
        <f t="shared" si="116"/>
        <v>0</v>
      </c>
    </row>
    <row r="68" spans="2:15" x14ac:dyDescent="0.35">
      <c r="B68" s="3"/>
      <c r="C68" s="3"/>
      <c r="D68" s="3"/>
      <c r="E68" s="2" t="e">
        <f t="shared" si="12"/>
        <v>#DIV/0!</v>
      </c>
      <c r="F68" s="3"/>
      <c r="G68" s="3"/>
      <c r="H68">
        <f t="shared" si="78"/>
        <v>0</v>
      </c>
      <c r="L68">
        <f t="shared" si="14"/>
        <v>0</v>
      </c>
      <c r="M68">
        <f t="shared" si="15"/>
        <v>0</v>
      </c>
      <c r="O68">
        <f t="shared" ref="O68" si="117">SUM(I68:N68)</f>
        <v>0</v>
      </c>
    </row>
    <row r="69" spans="2:15" x14ac:dyDescent="0.35">
      <c r="B69" s="3"/>
      <c r="C69" s="3"/>
      <c r="D69" s="3"/>
      <c r="E69" s="2" t="e">
        <f t="shared" si="12"/>
        <v>#DIV/0!</v>
      </c>
      <c r="F69" s="3"/>
      <c r="G69" s="3"/>
      <c r="H69">
        <f t="shared" si="78"/>
        <v>0</v>
      </c>
      <c r="L69">
        <f t="shared" si="14"/>
        <v>0</v>
      </c>
      <c r="M69">
        <f t="shared" si="15"/>
        <v>0</v>
      </c>
      <c r="O69">
        <f t="shared" ref="O69:O77" si="118">SUM(I69:N69)</f>
        <v>0</v>
      </c>
    </row>
    <row r="70" spans="2:15" x14ac:dyDescent="0.35">
      <c r="B70" s="3"/>
      <c r="C70" s="3"/>
      <c r="D70" s="3"/>
      <c r="E70" s="2" t="e">
        <f t="shared" si="12"/>
        <v>#DIV/0!</v>
      </c>
      <c r="F70" s="3"/>
      <c r="G70" s="3"/>
      <c r="H70">
        <f t="shared" si="78"/>
        <v>0</v>
      </c>
      <c r="L70">
        <f t="shared" si="14"/>
        <v>0</v>
      </c>
      <c r="M70">
        <f t="shared" si="15"/>
        <v>0</v>
      </c>
      <c r="O70">
        <f t="shared" si="118"/>
        <v>0</v>
      </c>
    </row>
    <row r="71" spans="2:15" x14ac:dyDescent="0.35">
      <c r="B71" s="3"/>
      <c r="C71" s="3"/>
      <c r="D71" s="3"/>
      <c r="E71" s="2" t="e">
        <f t="shared" si="12"/>
        <v>#DIV/0!</v>
      </c>
      <c r="F71" s="3"/>
      <c r="G71" s="3"/>
      <c r="H71">
        <f t="shared" si="78"/>
        <v>0</v>
      </c>
      <c r="L71">
        <f t="shared" si="14"/>
        <v>0</v>
      </c>
      <c r="M71">
        <f t="shared" si="15"/>
        <v>0</v>
      </c>
      <c r="O71">
        <f t="shared" ref="O71" si="119">SUM(I71:N71)</f>
        <v>0</v>
      </c>
    </row>
    <row r="72" spans="2:15" x14ac:dyDescent="0.35">
      <c r="B72" s="3"/>
      <c r="C72" s="3"/>
      <c r="D72" s="3"/>
      <c r="E72" s="2" t="e">
        <f t="shared" si="12"/>
        <v>#DIV/0!</v>
      </c>
      <c r="F72" s="3"/>
      <c r="G72" s="3"/>
      <c r="H72">
        <f t="shared" si="78"/>
        <v>0</v>
      </c>
      <c r="L72">
        <f t="shared" si="14"/>
        <v>0</v>
      </c>
      <c r="M72">
        <f t="shared" si="15"/>
        <v>0</v>
      </c>
      <c r="O72">
        <f t="shared" si="118"/>
        <v>0</v>
      </c>
    </row>
    <row r="73" spans="2:15" x14ac:dyDescent="0.35">
      <c r="B73" s="3"/>
      <c r="C73" s="3"/>
      <c r="D73" s="3"/>
      <c r="E73" s="2" t="e">
        <f t="shared" si="12"/>
        <v>#DIV/0!</v>
      </c>
      <c r="F73" s="3"/>
      <c r="G73" s="3"/>
      <c r="H73">
        <f t="shared" si="78"/>
        <v>0</v>
      </c>
      <c r="L73">
        <f t="shared" si="14"/>
        <v>0</v>
      </c>
      <c r="M73">
        <f t="shared" si="15"/>
        <v>0</v>
      </c>
      <c r="O73">
        <f t="shared" ref="O73" si="120">SUM(I73:N73)</f>
        <v>0</v>
      </c>
    </row>
    <row r="74" spans="2:15" x14ac:dyDescent="0.35">
      <c r="B74" s="3"/>
      <c r="C74" s="3"/>
      <c r="D74" s="3"/>
      <c r="E74" s="2" t="e">
        <f t="shared" si="12"/>
        <v>#DIV/0!</v>
      </c>
      <c r="F74" s="3"/>
      <c r="G74" s="3"/>
      <c r="H74">
        <f>F74-G74</f>
        <v>0</v>
      </c>
      <c r="L74">
        <f t="shared" si="14"/>
        <v>0</v>
      </c>
      <c r="M74">
        <f t="shared" si="15"/>
        <v>0</v>
      </c>
      <c r="O74">
        <f t="shared" ref="O74" si="121">SUM(I74:N74)</f>
        <v>0</v>
      </c>
    </row>
    <row r="75" spans="2:15" x14ac:dyDescent="0.35">
      <c r="B75" s="3"/>
      <c r="C75" s="3"/>
      <c r="D75" s="3"/>
      <c r="E75" s="2" t="e">
        <f t="shared" si="12"/>
        <v>#DIV/0!</v>
      </c>
      <c r="F75" s="3"/>
      <c r="G75" s="3"/>
      <c r="H75">
        <f t="shared" ref="H75" si="122">F75-G75</f>
        <v>0</v>
      </c>
      <c r="L75">
        <f t="shared" si="14"/>
        <v>0</v>
      </c>
      <c r="M75">
        <f t="shared" si="15"/>
        <v>0</v>
      </c>
      <c r="O75">
        <f t="shared" ref="O75" si="123">SUM(I75:N75)</f>
        <v>0</v>
      </c>
    </row>
    <row r="76" spans="2:15" x14ac:dyDescent="0.35">
      <c r="B76" s="3"/>
      <c r="C76" s="3"/>
      <c r="D76" s="3"/>
      <c r="E76" s="2" t="e">
        <f t="shared" si="12"/>
        <v>#DIV/0!</v>
      </c>
      <c r="F76" s="3"/>
      <c r="G76" s="3"/>
      <c r="H76">
        <f t="shared" si="78"/>
        <v>0</v>
      </c>
      <c r="L76">
        <f t="shared" si="14"/>
        <v>0</v>
      </c>
      <c r="M76">
        <f t="shared" si="15"/>
        <v>0</v>
      </c>
      <c r="O76">
        <f t="shared" si="118"/>
        <v>0</v>
      </c>
    </row>
    <row r="77" spans="2:15" x14ac:dyDescent="0.35">
      <c r="B77" s="3"/>
      <c r="C77" s="3"/>
      <c r="D77" s="3"/>
      <c r="E77" s="2" t="e">
        <f t="shared" si="12"/>
        <v>#DIV/0!</v>
      </c>
      <c r="F77" s="3"/>
      <c r="G77" s="3"/>
      <c r="H77">
        <f t="shared" si="78"/>
        <v>0</v>
      </c>
      <c r="L77">
        <f t="shared" si="14"/>
        <v>0</v>
      </c>
      <c r="M77">
        <f t="shared" si="15"/>
        <v>0</v>
      </c>
      <c r="O77">
        <f t="shared" si="118"/>
        <v>0</v>
      </c>
    </row>
    <row r="78" spans="2:15" x14ac:dyDescent="0.35">
      <c r="B78" s="3"/>
      <c r="C78" s="3"/>
      <c r="D78" s="3"/>
      <c r="E78" s="2" t="e">
        <f t="shared" si="12"/>
        <v>#DIV/0!</v>
      </c>
      <c r="F78" s="3"/>
      <c r="G78" s="3"/>
      <c r="H78">
        <f t="shared" si="78"/>
        <v>0</v>
      </c>
      <c r="L78">
        <f t="shared" si="14"/>
        <v>0</v>
      </c>
      <c r="M78">
        <f t="shared" si="15"/>
        <v>0</v>
      </c>
      <c r="O78">
        <f t="shared" ref="O78:O81" si="124">SUM(I78:N78)</f>
        <v>0</v>
      </c>
    </row>
    <row r="79" spans="2:15" x14ac:dyDescent="0.35">
      <c r="B79" s="3"/>
      <c r="C79" s="3"/>
      <c r="D79" s="3"/>
      <c r="E79" s="2" t="e">
        <f t="shared" si="12"/>
        <v>#DIV/0!</v>
      </c>
      <c r="F79" s="3"/>
      <c r="G79" s="3"/>
      <c r="H79">
        <f t="shared" si="78"/>
        <v>0</v>
      </c>
      <c r="L79">
        <f t="shared" si="14"/>
        <v>0</v>
      </c>
      <c r="M79">
        <f t="shared" si="15"/>
        <v>0</v>
      </c>
      <c r="O79">
        <f t="shared" si="124"/>
        <v>0</v>
      </c>
    </row>
    <row r="80" spans="2:15" x14ac:dyDescent="0.35">
      <c r="B80" s="3"/>
      <c r="C80" s="3"/>
      <c r="D80" s="3"/>
      <c r="E80" s="2" t="e">
        <f t="shared" si="12"/>
        <v>#DIV/0!</v>
      </c>
      <c r="F80" s="3"/>
      <c r="G80" s="3"/>
      <c r="H80">
        <f t="shared" si="78"/>
        <v>0</v>
      </c>
      <c r="L80">
        <f t="shared" si="14"/>
        <v>0</v>
      </c>
      <c r="M80">
        <f t="shared" si="15"/>
        <v>0</v>
      </c>
      <c r="O80">
        <f t="shared" si="124"/>
        <v>0</v>
      </c>
    </row>
    <row r="81" spans="2:15" x14ac:dyDescent="0.35">
      <c r="B81" s="3"/>
      <c r="C81" s="3"/>
      <c r="D81" s="3"/>
      <c r="E81" s="2" t="e">
        <f t="shared" si="12"/>
        <v>#DIV/0!</v>
      </c>
      <c r="F81" s="3"/>
      <c r="G81" s="3"/>
      <c r="H81">
        <f t="shared" si="78"/>
        <v>0</v>
      </c>
      <c r="L81">
        <f t="shared" si="14"/>
        <v>0</v>
      </c>
      <c r="M81">
        <f t="shared" si="15"/>
        <v>0</v>
      </c>
      <c r="O81">
        <f t="shared" si="124"/>
        <v>0</v>
      </c>
    </row>
    <row r="82" spans="2:15" x14ac:dyDescent="0.35">
      <c r="B82" s="3"/>
      <c r="C82" s="3"/>
      <c r="D82" s="3"/>
      <c r="E82" s="2" t="e">
        <f t="shared" si="12"/>
        <v>#DIV/0!</v>
      </c>
      <c r="F82" s="3"/>
      <c r="G82" s="3"/>
      <c r="H82">
        <f t="shared" si="78"/>
        <v>0</v>
      </c>
      <c r="L82">
        <f t="shared" si="14"/>
        <v>0</v>
      </c>
      <c r="M82">
        <f t="shared" si="15"/>
        <v>0</v>
      </c>
      <c r="O82">
        <f t="shared" ref="O82:O91" si="125">SUM(I82:N82)</f>
        <v>0</v>
      </c>
    </row>
    <row r="83" spans="2:15" x14ac:dyDescent="0.35">
      <c r="B83" s="3"/>
      <c r="C83" s="3"/>
      <c r="D83" s="3"/>
      <c r="E83" s="2" t="e">
        <f t="shared" si="12"/>
        <v>#DIV/0!</v>
      </c>
      <c r="F83" s="3"/>
      <c r="G83" s="3"/>
      <c r="H83">
        <f t="shared" si="78"/>
        <v>0</v>
      </c>
      <c r="L83">
        <f t="shared" si="14"/>
        <v>0</v>
      </c>
      <c r="M83">
        <f t="shared" si="15"/>
        <v>0</v>
      </c>
      <c r="O83">
        <f t="shared" ref="O83" si="126">SUM(I83:N83)</f>
        <v>0</v>
      </c>
    </row>
    <row r="84" spans="2:15" x14ac:dyDescent="0.35">
      <c r="B84" s="3"/>
      <c r="C84" s="3"/>
      <c r="D84" s="3"/>
      <c r="E84" s="2" t="e">
        <f t="shared" si="12"/>
        <v>#DIV/0!</v>
      </c>
      <c r="F84" s="3"/>
      <c r="G84" s="3"/>
      <c r="H84">
        <f t="shared" si="78"/>
        <v>0</v>
      </c>
      <c r="L84">
        <f t="shared" si="14"/>
        <v>0</v>
      </c>
      <c r="M84">
        <f t="shared" si="15"/>
        <v>0</v>
      </c>
      <c r="O84">
        <f t="shared" si="125"/>
        <v>0</v>
      </c>
    </row>
    <row r="85" spans="2:15" x14ac:dyDescent="0.35">
      <c r="B85" s="3"/>
      <c r="C85" s="3"/>
      <c r="D85" s="3"/>
      <c r="E85" s="2" t="e">
        <f t="shared" si="12"/>
        <v>#DIV/0!</v>
      </c>
      <c r="F85" s="3"/>
      <c r="G85" s="3"/>
      <c r="H85">
        <f t="shared" si="78"/>
        <v>0</v>
      </c>
      <c r="L85">
        <f t="shared" si="14"/>
        <v>0</v>
      </c>
      <c r="M85">
        <f t="shared" si="15"/>
        <v>0</v>
      </c>
      <c r="O85">
        <f t="shared" ref="O85" si="127">SUM(I85:N85)</f>
        <v>0</v>
      </c>
    </row>
    <row r="86" spans="2:15" x14ac:dyDescent="0.35">
      <c r="B86" s="3"/>
      <c r="C86" s="3"/>
      <c r="D86" s="3"/>
      <c r="E86" s="2" t="e">
        <f t="shared" si="12"/>
        <v>#DIV/0!</v>
      </c>
      <c r="F86" s="3"/>
      <c r="G86" s="3"/>
      <c r="H86">
        <f t="shared" si="78"/>
        <v>0</v>
      </c>
      <c r="L86">
        <f t="shared" si="14"/>
        <v>0</v>
      </c>
      <c r="M86">
        <f t="shared" si="15"/>
        <v>0</v>
      </c>
      <c r="O86">
        <f t="shared" si="125"/>
        <v>0</v>
      </c>
    </row>
    <row r="87" spans="2:15" x14ac:dyDescent="0.35">
      <c r="B87" s="3"/>
      <c r="C87" s="3"/>
      <c r="D87" s="3"/>
      <c r="E87" s="2" t="e">
        <f t="shared" si="12"/>
        <v>#DIV/0!</v>
      </c>
      <c r="F87" s="3"/>
      <c r="G87" s="3"/>
      <c r="H87">
        <f t="shared" si="78"/>
        <v>0</v>
      </c>
      <c r="L87">
        <f t="shared" si="14"/>
        <v>0</v>
      </c>
      <c r="M87">
        <f t="shared" si="15"/>
        <v>0</v>
      </c>
      <c r="O87">
        <f t="shared" ref="O87" si="128">SUM(I87:N87)</f>
        <v>0</v>
      </c>
    </row>
    <row r="88" spans="2:15" x14ac:dyDescent="0.35">
      <c r="B88" s="3"/>
      <c r="C88" s="3"/>
      <c r="D88" s="3"/>
      <c r="E88" s="2" t="e">
        <f t="shared" si="12"/>
        <v>#DIV/0!</v>
      </c>
      <c r="F88" s="3"/>
      <c r="G88" s="3"/>
      <c r="H88">
        <f t="shared" si="78"/>
        <v>0</v>
      </c>
      <c r="L88">
        <f t="shared" si="14"/>
        <v>0</v>
      </c>
      <c r="M88">
        <f t="shared" si="15"/>
        <v>0</v>
      </c>
      <c r="O88">
        <f t="shared" ref="O88" si="129">SUM(I88:N88)</f>
        <v>0</v>
      </c>
    </row>
    <row r="89" spans="2:15" x14ac:dyDescent="0.35">
      <c r="B89" s="3"/>
      <c r="C89" s="3"/>
      <c r="D89" s="3"/>
      <c r="E89" s="2" t="e">
        <f t="shared" si="12"/>
        <v>#DIV/0!</v>
      </c>
      <c r="F89" s="3"/>
      <c r="G89" s="3"/>
      <c r="H89">
        <f t="shared" si="78"/>
        <v>0</v>
      </c>
      <c r="L89">
        <f t="shared" si="14"/>
        <v>0</v>
      </c>
      <c r="M89">
        <f t="shared" si="15"/>
        <v>0</v>
      </c>
      <c r="O89">
        <f t="shared" ref="O89" si="130">SUM(I89:N89)</f>
        <v>0</v>
      </c>
    </row>
    <row r="90" spans="2:15" x14ac:dyDescent="0.35">
      <c r="B90" s="3"/>
      <c r="C90" s="3"/>
      <c r="D90" s="3"/>
      <c r="E90" s="2" t="e">
        <f t="shared" si="12"/>
        <v>#DIV/0!</v>
      </c>
      <c r="F90" s="3"/>
      <c r="G90" s="3"/>
      <c r="H90">
        <f t="shared" si="78"/>
        <v>0</v>
      </c>
      <c r="L90">
        <f t="shared" si="14"/>
        <v>0</v>
      </c>
      <c r="M90">
        <f t="shared" si="15"/>
        <v>0</v>
      </c>
      <c r="O90">
        <f t="shared" ref="O90" si="131">SUM(I90:N90)</f>
        <v>0</v>
      </c>
    </row>
    <row r="91" spans="2:15" x14ac:dyDescent="0.35">
      <c r="B91" s="3"/>
      <c r="C91" s="3"/>
      <c r="D91" s="3"/>
      <c r="E91" s="2" t="e">
        <f t="shared" si="12"/>
        <v>#DIV/0!</v>
      </c>
      <c r="F91" s="3"/>
      <c r="G91" s="3"/>
      <c r="H91">
        <f t="shared" si="78"/>
        <v>0</v>
      </c>
      <c r="L91">
        <f t="shared" si="14"/>
        <v>0</v>
      </c>
      <c r="M91">
        <f t="shared" si="15"/>
        <v>0</v>
      </c>
      <c r="O91">
        <f t="shared" si="125"/>
        <v>0</v>
      </c>
    </row>
    <row r="92" spans="2:15" x14ac:dyDescent="0.35">
      <c r="B92" s="3"/>
      <c r="C92" s="3"/>
      <c r="D92" s="3"/>
      <c r="E92" s="2" t="e">
        <f t="shared" si="12"/>
        <v>#DIV/0!</v>
      </c>
      <c r="F92" s="3"/>
      <c r="G92" s="3"/>
      <c r="H92">
        <f t="shared" si="78"/>
        <v>0</v>
      </c>
      <c r="L92">
        <f t="shared" si="14"/>
        <v>0</v>
      </c>
      <c r="M92">
        <f t="shared" si="15"/>
        <v>0</v>
      </c>
      <c r="O92">
        <f t="shared" ref="O92" si="132">SUM(I92:N92)</f>
        <v>0</v>
      </c>
    </row>
    <row r="93" spans="2:15" x14ac:dyDescent="0.35">
      <c r="B93" s="3"/>
      <c r="C93" s="3"/>
      <c r="D93" s="3"/>
      <c r="E93" s="2" t="e">
        <f t="shared" si="12"/>
        <v>#DIV/0!</v>
      </c>
      <c r="F93" s="3"/>
      <c r="G93" s="3"/>
      <c r="H93">
        <f t="shared" si="78"/>
        <v>0</v>
      </c>
      <c r="L93">
        <f t="shared" si="14"/>
        <v>0</v>
      </c>
      <c r="M93">
        <f t="shared" si="15"/>
        <v>0</v>
      </c>
      <c r="O93">
        <f t="shared" ref="O93" si="133">SUM(I93:N93)</f>
        <v>0</v>
      </c>
    </row>
    <row r="94" spans="2:15" x14ac:dyDescent="0.35">
      <c r="B94" s="3"/>
      <c r="C94" s="3"/>
      <c r="D94" s="3"/>
      <c r="E94" s="2" t="e">
        <f t="shared" si="12"/>
        <v>#DIV/0!</v>
      </c>
      <c r="F94" s="3"/>
      <c r="G94" s="3"/>
      <c r="H94">
        <f t="shared" si="78"/>
        <v>0</v>
      </c>
      <c r="L94">
        <f t="shared" si="14"/>
        <v>0</v>
      </c>
      <c r="M94">
        <f t="shared" si="15"/>
        <v>0</v>
      </c>
      <c r="O94">
        <f t="shared" ref="O94" si="134">SUM(I94:N94)</f>
        <v>0</v>
      </c>
    </row>
    <row r="95" spans="2:15" x14ac:dyDescent="0.35">
      <c r="B95" s="3"/>
      <c r="C95" s="3"/>
      <c r="D95" s="3"/>
      <c r="E95" s="2" t="e">
        <f t="shared" si="12"/>
        <v>#DIV/0!</v>
      </c>
      <c r="F95" s="3"/>
      <c r="G95" s="3"/>
      <c r="H95">
        <f t="shared" si="78"/>
        <v>0</v>
      </c>
      <c r="L95">
        <f t="shared" si="14"/>
        <v>0</v>
      </c>
      <c r="M95">
        <f t="shared" si="15"/>
        <v>0</v>
      </c>
      <c r="O95">
        <f t="shared" ref="O95" si="135">SUM(I95:N95)</f>
        <v>0</v>
      </c>
    </row>
    <row r="96" spans="2:15" x14ac:dyDescent="0.35">
      <c r="B96" s="3"/>
      <c r="C96" s="3"/>
      <c r="D96" s="3"/>
      <c r="E96" s="2" t="e">
        <f t="shared" si="12"/>
        <v>#DIV/0!</v>
      </c>
      <c r="F96" s="3"/>
      <c r="G96" s="3"/>
      <c r="H96">
        <f t="shared" si="78"/>
        <v>0</v>
      </c>
      <c r="L96">
        <f t="shared" si="14"/>
        <v>0</v>
      </c>
      <c r="M96">
        <f t="shared" si="15"/>
        <v>0</v>
      </c>
      <c r="O96">
        <f t="shared" ref="O96" si="136">SUM(I96:N96)</f>
        <v>0</v>
      </c>
    </row>
    <row r="97" spans="2:15" x14ac:dyDescent="0.35">
      <c r="B97" s="3"/>
      <c r="C97" s="3"/>
      <c r="D97" s="3"/>
      <c r="E97" s="2" t="e">
        <f t="shared" si="12"/>
        <v>#DIV/0!</v>
      </c>
      <c r="F97" s="3"/>
      <c r="G97" s="3"/>
      <c r="H97">
        <f t="shared" si="78"/>
        <v>0</v>
      </c>
      <c r="L97">
        <f t="shared" si="14"/>
        <v>0</v>
      </c>
      <c r="M97">
        <f t="shared" si="15"/>
        <v>0</v>
      </c>
      <c r="O97">
        <f t="shared" ref="O97:O98" si="137">SUM(I97:N97)</f>
        <v>0</v>
      </c>
    </row>
    <row r="98" spans="2:15" x14ac:dyDescent="0.35">
      <c r="B98" s="3"/>
      <c r="C98" s="3"/>
      <c r="D98" s="3"/>
      <c r="E98" s="2" t="e">
        <f t="shared" si="12"/>
        <v>#DIV/0!</v>
      </c>
      <c r="F98" s="3"/>
      <c r="G98" s="3"/>
      <c r="H98">
        <f t="shared" si="78"/>
        <v>0</v>
      </c>
      <c r="L98">
        <f t="shared" si="14"/>
        <v>0</v>
      </c>
      <c r="M98">
        <f t="shared" si="15"/>
        <v>0</v>
      </c>
      <c r="O98">
        <f t="shared" si="137"/>
        <v>0</v>
      </c>
    </row>
    <row r="99" spans="2:15" x14ac:dyDescent="0.35">
      <c r="B99" s="3"/>
      <c r="C99" s="3"/>
      <c r="D99" s="3"/>
      <c r="E99" s="2" t="e">
        <f t="shared" si="12"/>
        <v>#DIV/0!</v>
      </c>
      <c r="F99" s="3"/>
      <c r="G99" s="3"/>
      <c r="H99">
        <f t="shared" si="78"/>
        <v>0</v>
      </c>
      <c r="L99">
        <f t="shared" si="14"/>
        <v>0</v>
      </c>
      <c r="M99">
        <f t="shared" si="15"/>
        <v>0</v>
      </c>
      <c r="O99">
        <f t="shared" ref="O99" si="138">SUM(I99:N99)</f>
        <v>0</v>
      </c>
    </row>
    <row r="100" spans="2:15" x14ac:dyDescent="0.35">
      <c r="B100" s="3"/>
      <c r="C100" s="3"/>
      <c r="D100" s="3"/>
      <c r="E100" s="2" t="e">
        <f t="shared" si="12"/>
        <v>#DIV/0!</v>
      </c>
      <c r="F100" s="3"/>
      <c r="G100" s="3"/>
      <c r="H100">
        <f t="shared" si="78"/>
        <v>0</v>
      </c>
      <c r="L100">
        <f t="shared" si="14"/>
        <v>0</v>
      </c>
      <c r="M100">
        <f t="shared" si="15"/>
        <v>0</v>
      </c>
      <c r="O100">
        <f t="shared" ref="O100:O103" si="139">SUM(I100:N100)</f>
        <v>0</v>
      </c>
    </row>
    <row r="101" spans="2:15" x14ac:dyDescent="0.35">
      <c r="B101" s="3"/>
      <c r="C101" s="3"/>
      <c r="D101" s="3"/>
      <c r="E101" s="2" t="e">
        <f t="shared" si="12"/>
        <v>#DIV/0!</v>
      </c>
      <c r="F101" s="3"/>
      <c r="G101" s="3"/>
      <c r="H101">
        <f t="shared" si="78"/>
        <v>0</v>
      </c>
      <c r="L101">
        <f t="shared" si="14"/>
        <v>0</v>
      </c>
      <c r="M101">
        <f t="shared" si="15"/>
        <v>0</v>
      </c>
      <c r="O101">
        <f t="shared" si="139"/>
        <v>0</v>
      </c>
    </row>
    <row r="102" spans="2:15" x14ac:dyDescent="0.35">
      <c r="B102" s="3"/>
      <c r="C102" s="3"/>
      <c r="D102" s="3"/>
      <c r="E102" s="2" t="e">
        <f t="shared" si="12"/>
        <v>#DIV/0!</v>
      </c>
      <c r="F102" s="3"/>
      <c r="G102" s="3"/>
      <c r="H102">
        <f t="shared" si="78"/>
        <v>0</v>
      </c>
      <c r="L102">
        <f t="shared" si="14"/>
        <v>0</v>
      </c>
      <c r="M102">
        <f t="shared" si="15"/>
        <v>0</v>
      </c>
      <c r="O102">
        <f t="shared" si="139"/>
        <v>0</v>
      </c>
    </row>
    <row r="103" spans="2:15" ht="15.75" customHeight="1" x14ac:dyDescent="0.35">
      <c r="B103" s="3"/>
      <c r="C103" s="3"/>
      <c r="D103" s="3"/>
      <c r="E103" s="2" t="e">
        <f t="shared" si="12"/>
        <v>#DIV/0!</v>
      </c>
      <c r="F103" s="3"/>
      <c r="G103" s="3"/>
      <c r="H103">
        <f>F103-G103</f>
        <v>0</v>
      </c>
      <c r="L103">
        <f t="shared" si="14"/>
        <v>0</v>
      </c>
      <c r="M103">
        <f t="shared" si="15"/>
        <v>0</v>
      </c>
      <c r="O103">
        <f t="shared" si="139"/>
        <v>0</v>
      </c>
    </row>
    <row r="104" spans="2:15" ht="15" customHeight="1" x14ac:dyDescent="0.35">
      <c r="B104" s="3"/>
      <c r="C104" s="3"/>
      <c r="D104" s="3"/>
      <c r="E104" s="2" t="e">
        <f t="shared" si="12"/>
        <v>#DIV/0!</v>
      </c>
      <c r="F104" s="3"/>
      <c r="G104" s="3"/>
      <c r="H104">
        <f t="shared" ref="H104:H167" si="140">F104-G104</f>
        <v>0</v>
      </c>
      <c r="L104">
        <f t="shared" si="14"/>
        <v>0</v>
      </c>
      <c r="M104">
        <f t="shared" si="15"/>
        <v>0</v>
      </c>
      <c r="O104">
        <f t="shared" ref="O104:O167" si="141">SUM(I104:N104)</f>
        <v>0</v>
      </c>
    </row>
    <row r="105" spans="2:15" x14ac:dyDescent="0.35">
      <c r="B105" s="3"/>
      <c r="C105" s="3"/>
      <c r="D105" s="3"/>
      <c r="E105" s="2" t="e">
        <f t="shared" si="12"/>
        <v>#DIV/0!</v>
      </c>
      <c r="F105" s="3"/>
      <c r="G105" s="3"/>
      <c r="H105">
        <f t="shared" si="140"/>
        <v>0</v>
      </c>
      <c r="L105">
        <f t="shared" si="14"/>
        <v>0</v>
      </c>
      <c r="M105">
        <f t="shared" si="15"/>
        <v>0</v>
      </c>
      <c r="O105">
        <f t="shared" si="141"/>
        <v>0</v>
      </c>
    </row>
    <row r="106" spans="2:15" x14ac:dyDescent="0.35">
      <c r="B106" s="3"/>
      <c r="C106" s="3"/>
      <c r="D106" s="3"/>
      <c r="E106" s="2" t="e">
        <f t="shared" si="12"/>
        <v>#DIV/0!</v>
      </c>
      <c r="H106">
        <f t="shared" si="140"/>
        <v>0</v>
      </c>
      <c r="L106">
        <v>0</v>
      </c>
      <c r="M106">
        <f t="shared" si="15"/>
        <v>0</v>
      </c>
      <c r="O106">
        <f t="shared" si="141"/>
        <v>0</v>
      </c>
    </row>
    <row r="107" spans="2:15" ht="14.25" customHeight="1" x14ac:dyDescent="0.35">
      <c r="B107" s="3"/>
      <c r="C107" s="3"/>
      <c r="D107" s="3"/>
      <c r="E107" s="2" t="e">
        <f t="shared" si="12"/>
        <v>#DIV/0!</v>
      </c>
      <c r="H107">
        <f t="shared" si="140"/>
        <v>0</v>
      </c>
      <c r="L107">
        <v>0</v>
      </c>
      <c r="M107">
        <f t="shared" si="15"/>
        <v>0</v>
      </c>
      <c r="O107">
        <f t="shared" si="141"/>
        <v>0</v>
      </c>
    </row>
    <row r="108" spans="2:15" x14ac:dyDescent="0.35">
      <c r="B108" s="3"/>
      <c r="C108" s="3"/>
      <c r="D108" s="3"/>
      <c r="E108" s="2" t="e">
        <f t="shared" si="12"/>
        <v>#DIV/0!</v>
      </c>
      <c r="H108">
        <f t="shared" si="140"/>
        <v>0</v>
      </c>
      <c r="L108">
        <f t="shared" ref="L108:L115" si="142">B108*10</f>
        <v>0</v>
      </c>
      <c r="M108">
        <f t="shared" si="15"/>
        <v>0</v>
      </c>
      <c r="O108">
        <f t="shared" si="141"/>
        <v>0</v>
      </c>
    </row>
    <row r="109" spans="2:15" x14ac:dyDescent="0.35">
      <c r="B109" s="3"/>
      <c r="C109" s="3"/>
      <c r="D109" s="3"/>
      <c r="E109" s="2" t="e">
        <f t="shared" si="12"/>
        <v>#DIV/0!</v>
      </c>
      <c r="H109">
        <f t="shared" si="140"/>
        <v>0</v>
      </c>
      <c r="L109">
        <f t="shared" si="142"/>
        <v>0</v>
      </c>
      <c r="M109">
        <f t="shared" si="15"/>
        <v>0</v>
      </c>
      <c r="O109">
        <f>SUM(I109:N109)</f>
        <v>0</v>
      </c>
    </row>
    <row r="110" spans="2:15" x14ac:dyDescent="0.35">
      <c r="B110" s="3"/>
      <c r="C110" s="3"/>
      <c r="D110" s="3"/>
      <c r="E110" s="2" t="e">
        <f t="shared" si="12"/>
        <v>#DIV/0!</v>
      </c>
      <c r="H110">
        <f t="shared" si="140"/>
        <v>0</v>
      </c>
      <c r="L110">
        <f t="shared" si="142"/>
        <v>0</v>
      </c>
      <c r="M110">
        <f t="shared" si="15"/>
        <v>0</v>
      </c>
      <c r="O110">
        <f t="shared" ref="O110:O117" si="143">SUM(I110:N110)</f>
        <v>0</v>
      </c>
    </row>
    <row r="111" spans="2:15" x14ac:dyDescent="0.35">
      <c r="B111" s="3"/>
      <c r="C111" s="3"/>
      <c r="D111" s="3"/>
      <c r="E111" s="2" t="e">
        <f t="shared" si="12"/>
        <v>#DIV/0!</v>
      </c>
      <c r="L111">
        <f t="shared" si="142"/>
        <v>0</v>
      </c>
      <c r="M111">
        <f t="shared" si="15"/>
        <v>0</v>
      </c>
      <c r="O111">
        <f t="shared" si="143"/>
        <v>0</v>
      </c>
    </row>
    <row r="112" spans="2:15" x14ac:dyDescent="0.35">
      <c r="B112" s="3"/>
      <c r="C112" s="3"/>
      <c r="D112" s="3"/>
      <c r="E112" s="2" t="e">
        <f t="shared" si="12"/>
        <v>#DIV/0!</v>
      </c>
      <c r="H112">
        <f t="shared" ref="H112:H117" si="144">F112-G112</f>
        <v>0</v>
      </c>
      <c r="L112">
        <f t="shared" si="142"/>
        <v>0</v>
      </c>
      <c r="M112">
        <f t="shared" si="15"/>
        <v>0</v>
      </c>
      <c r="O112">
        <f t="shared" si="143"/>
        <v>0</v>
      </c>
    </row>
    <row r="113" spans="2:15" x14ac:dyDescent="0.35">
      <c r="B113" s="3"/>
      <c r="C113" s="3"/>
      <c r="D113" s="3"/>
      <c r="E113" s="2" t="e">
        <f t="shared" si="12"/>
        <v>#DIV/0!</v>
      </c>
      <c r="H113">
        <f t="shared" si="144"/>
        <v>0</v>
      </c>
      <c r="L113">
        <f t="shared" si="142"/>
        <v>0</v>
      </c>
      <c r="M113">
        <f t="shared" si="15"/>
        <v>0</v>
      </c>
      <c r="O113">
        <f t="shared" si="143"/>
        <v>0</v>
      </c>
    </row>
    <row r="114" spans="2:15" x14ac:dyDescent="0.35">
      <c r="B114" s="3"/>
      <c r="C114" s="3"/>
      <c r="D114" s="3"/>
      <c r="E114" s="2" t="e">
        <f t="shared" si="12"/>
        <v>#DIV/0!</v>
      </c>
      <c r="H114">
        <f t="shared" si="144"/>
        <v>0</v>
      </c>
      <c r="L114">
        <f t="shared" si="142"/>
        <v>0</v>
      </c>
      <c r="M114">
        <f t="shared" si="15"/>
        <v>0</v>
      </c>
      <c r="O114">
        <f t="shared" si="143"/>
        <v>0</v>
      </c>
    </row>
    <row r="115" spans="2:15" x14ac:dyDescent="0.35">
      <c r="B115" s="3"/>
      <c r="C115" s="3"/>
      <c r="D115" s="3"/>
      <c r="E115" s="2" t="e">
        <f t="shared" si="12"/>
        <v>#DIV/0!</v>
      </c>
      <c r="H115">
        <f t="shared" si="144"/>
        <v>0</v>
      </c>
      <c r="L115">
        <f t="shared" si="142"/>
        <v>0</v>
      </c>
      <c r="M115">
        <f t="shared" si="15"/>
        <v>0</v>
      </c>
      <c r="O115">
        <f t="shared" si="143"/>
        <v>0</v>
      </c>
    </row>
    <row r="116" spans="2:15" ht="14.25" customHeight="1" x14ac:dyDescent="0.35">
      <c r="B116" s="3"/>
      <c r="C116" s="3"/>
      <c r="D116" s="3"/>
      <c r="E116" s="2" t="e">
        <f t="shared" ref="E116:E179" si="145">(B116)/(B116+C116+D116)</f>
        <v>#DIV/0!</v>
      </c>
      <c r="H116">
        <f t="shared" si="144"/>
        <v>0</v>
      </c>
      <c r="L116">
        <v>0</v>
      </c>
      <c r="M116">
        <f t="shared" ref="M116:M155" si="146">D116*5</f>
        <v>0</v>
      </c>
      <c r="O116">
        <f t="shared" si="143"/>
        <v>0</v>
      </c>
    </row>
    <row r="117" spans="2:15" x14ac:dyDescent="0.35">
      <c r="B117" s="3"/>
      <c r="C117" s="3"/>
      <c r="D117" s="3"/>
      <c r="E117" s="2" t="e">
        <f t="shared" si="145"/>
        <v>#DIV/0!</v>
      </c>
      <c r="H117">
        <f t="shared" si="144"/>
        <v>0</v>
      </c>
      <c r="L117">
        <f t="shared" ref="L117:L180" si="147">B117*10</f>
        <v>0</v>
      </c>
      <c r="M117">
        <f t="shared" si="146"/>
        <v>0</v>
      </c>
      <c r="O117">
        <f t="shared" si="143"/>
        <v>0</v>
      </c>
    </row>
    <row r="118" spans="2:15" x14ac:dyDescent="0.35">
      <c r="B118" s="3"/>
      <c r="C118" s="3"/>
      <c r="D118" s="3"/>
      <c r="E118" s="2" t="e">
        <f t="shared" si="145"/>
        <v>#DIV/0!</v>
      </c>
      <c r="H118">
        <f t="shared" si="140"/>
        <v>0</v>
      </c>
      <c r="L118">
        <f t="shared" si="147"/>
        <v>0</v>
      </c>
      <c r="M118">
        <f t="shared" si="146"/>
        <v>0</v>
      </c>
      <c r="O118">
        <f t="shared" si="141"/>
        <v>0</v>
      </c>
    </row>
    <row r="119" spans="2:15" x14ac:dyDescent="0.35">
      <c r="B119" s="3"/>
      <c r="C119" s="3"/>
      <c r="D119" s="3"/>
      <c r="E119" s="2" t="e">
        <f t="shared" si="145"/>
        <v>#DIV/0!</v>
      </c>
      <c r="H119">
        <f t="shared" si="140"/>
        <v>0</v>
      </c>
      <c r="L119">
        <f t="shared" si="147"/>
        <v>0</v>
      </c>
      <c r="M119">
        <f t="shared" si="146"/>
        <v>0</v>
      </c>
      <c r="O119">
        <f t="shared" si="141"/>
        <v>0</v>
      </c>
    </row>
    <row r="120" spans="2:15" x14ac:dyDescent="0.35">
      <c r="B120" s="3"/>
      <c r="C120" s="3"/>
      <c r="D120" s="3"/>
      <c r="E120" s="2" t="e">
        <f t="shared" si="145"/>
        <v>#DIV/0!</v>
      </c>
      <c r="H120">
        <f t="shared" si="140"/>
        <v>0</v>
      </c>
      <c r="L120">
        <f t="shared" si="147"/>
        <v>0</v>
      </c>
      <c r="M120">
        <f t="shared" si="146"/>
        <v>0</v>
      </c>
      <c r="O120">
        <f t="shared" si="141"/>
        <v>0</v>
      </c>
    </row>
    <row r="121" spans="2:15" ht="14.25" customHeight="1" x14ac:dyDescent="0.35">
      <c r="B121" s="3"/>
      <c r="C121" s="3"/>
      <c r="D121" s="3"/>
      <c r="E121" s="2" t="e">
        <f t="shared" si="145"/>
        <v>#DIV/0!</v>
      </c>
      <c r="H121">
        <f t="shared" si="140"/>
        <v>0</v>
      </c>
      <c r="L121">
        <v>0</v>
      </c>
      <c r="M121">
        <f t="shared" si="146"/>
        <v>0</v>
      </c>
      <c r="O121">
        <f t="shared" si="141"/>
        <v>0</v>
      </c>
    </row>
    <row r="122" spans="2:15" ht="14.25" customHeight="1" x14ac:dyDescent="0.35">
      <c r="B122" s="3"/>
      <c r="C122" s="3"/>
      <c r="D122" s="3"/>
      <c r="E122" s="2" t="e">
        <f t="shared" si="145"/>
        <v>#DIV/0!</v>
      </c>
      <c r="H122">
        <f t="shared" si="140"/>
        <v>0</v>
      </c>
      <c r="L122">
        <v>0</v>
      </c>
      <c r="M122">
        <f t="shared" si="146"/>
        <v>0</v>
      </c>
      <c r="O122">
        <f t="shared" si="141"/>
        <v>0</v>
      </c>
    </row>
    <row r="123" spans="2:15" x14ac:dyDescent="0.35">
      <c r="B123" s="3"/>
      <c r="C123" s="3"/>
      <c r="D123" s="3"/>
      <c r="E123" s="2" t="e">
        <f t="shared" si="145"/>
        <v>#DIV/0!</v>
      </c>
      <c r="H123">
        <f t="shared" si="140"/>
        <v>0</v>
      </c>
      <c r="L123">
        <f t="shared" ref="L123" si="148">B123*10</f>
        <v>0</v>
      </c>
      <c r="M123">
        <f t="shared" si="146"/>
        <v>0</v>
      </c>
      <c r="O123">
        <f t="shared" si="141"/>
        <v>0</v>
      </c>
    </row>
    <row r="124" spans="2:15" x14ac:dyDescent="0.35">
      <c r="B124" s="3"/>
      <c r="C124" s="3"/>
      <c r="D124" s="3"/>
      <c r="E124" s="2" t="e">
        <f t="shared" si="145"/>
        <v>#DIV/0!</v>
      </c>
      <c r="H124">
        <f t="shared" si="140"/>
        <v>0</v>
      </c>
      <c r="L124">
        <f t="shared" si="147"/>
        <v>0</v>
      </c>
      <c r="M124">
        <f t="shared" si="146"/>
        <v>0</v>
      </c>
      <c r="O124">
        <f t="shared" si="141"/>
        <v>0</v>
      </c>
    </row>
    <row r="125" spans="2:15" x14ac:dyDescent="0.35">
      <c r="B125" s="3"/>
      <c r="C125" s="3"/>
      <c r="D125" s="3"/>
      <c r="E125" s="2" t="e">
        <f t="shared" si="145"/>
        <v>#DIV/0!</v>
      </c>
      <c r="H125">
        <f t="shared" si="140"/>
        <v>0</v>
      </c>
      <c r="L125">
        <f t="shared" si="147"/>
        <v>0</v>
      </c>
      <c r="M125">
        <f t="shared" si="146"/>
        <v>0</v>
      </c>
      <c r="O125">
        <f t="shared" si="141"/>
        <v>0</v>
      </c>
    </row>
    <row r="126" spans="2:15" x14ac:dyDescent="0.35">
      <c r="B126" s="3"/>
      <c r="C126" s="3"/>
      <c r="D126" s="3"/>
      <c r="E126" s="2" t="e">
        <f t="shared" si="145"/>
        <v>#DIV/0!</v>
      </c>
      <c r="H126">
        <f t="shared" si="140"/>
        <v>0</v>
      </c>
      <c r="L126">
        <f t="shared" si="147"/>
        <v>0</v>
      </c>
      <c r="M126">
        <f t="shared" si="146"/>
        <v>0</v>
      </c>
      <c r="O126">
        <f t="shared" si="141"/>
        <v>0</v>
      </c>
    </row>
    <row r="127" spans="2:15" x14ac:dyDescent="0.35">
      <c r="B127" s="3"/>
      <c r="C127" s="3"/>
      <c r="D127" s="3"/>
      <c r="E127" s="2" t="e">
        <f t="shared" si="145"/>
        <v>#DIV/0!</v>
      </c>
      <c r="H127">
        <f t="shared" si="140"/>
        <v>0</v>
      </c>
      <c r="L127">
        <f t="shared" si="147"/>
        <v>0</v>
      </c>
      <c r="M127">
        <f t="shared" si="146"/>
        <v>0</v>
      </c>
      <c r="O127">
        <f t="shared" si="141"/>
        <v>0</v>
      </c>
    </row>
    <row r="128" spans="2:15" x14ac:dyDescent="0.35">
      <c r="B128" s="3"/>
      <c r="C128" s="3"/>
      <c r="D128" s="3"/>
      <c r="E128" s="2" t="e">
        <f t="shared" si="145"/>
        <v>#DIV/0!</v>
      </c>
      <c r="H128">
        <f t="shared" si="140"/>
        <v>0</v>
      </c>
      <c r="L128">
        <f t="shared" si="147"/>
        <v>0</v>
      </c>
      <c r="M128">
        <f t="shared" si="146"/>
        <v>0</v>
      </c>
      <c r="O128">
        <f t="shared" si="141"/>
        <v>0</v>
      </c>
    </row>
    <row r="129" spans="2:15" x14ac:dyDescent="0.35">
      <c r="B129" s="3"/>
      <c r="C129" s="3"/>
      <c r="D129" s="3"/>
      <c r="E129" s="2" t="e">
        <f t="shared" si="145"/>
        <v>#DIV/0!</v>
      </c>
      <c r="H129">
        <f t="shared" si="140"/>
        <v>0</v>
      </c>
      <c r="L129">
        <f t="shared" si="147"/>
        <v>0</v>
      </c>
      <c r="M129">
        <f t="shared" si="146"/>
        <v>0</v>
      </c>
      <c r="O129">
        <f t="shared" si="141"/>
        <v>0</v>
      </c>
    </row>
    <row r="130" spans="2:15" x14ac:dyDescent="0.35">
      <c r="B130" s="3"/>
      <c r="C130" s="3"/>
      <c r="D130" s="3"/>
      <c r="E130" s="2" t="e">
        <f t="shared" si="145"/>
        <v>#DIV/0!</v>
      </c>
      <c r="H130">
        <f t="shared" si="140"/>
        <v>0</v>
      </c>
      <c r="L130">
        <f t="shared" si="147"/>
        <v>0</v>
      </c>
      <c r="M130">
        <f t="shared" si="146"/>
        <v>0</v>
      </c>
      <c r="O130">
        <f t="shared" si="141"/>
        <v>0</v>
      </c>
    </row>
    <row r="131" spans="2:15" x14ac:dyDescent="0.35">
      <c r="B131" s="3"/>
      <c r="C131" s="3"/>
      <c r="D131" s="3"/>
      <c r="E131" s="2" t="e">
        <f t="shared" si="145"/>
        <v>#DIV/0!</v>
      </c>
      <c r="H131">
        <f t="shared" si="140"/>
        <v>0</v>
      </c>
      <c r="L131">
        <f t="shared" si="147"/>
        <v>0</v>
      </c>
      <c r="M131">
        <f t="shared" si="146"/>
        <v>0</v>
      </c>
      <c r="O131">
        <f t="shared" si="141"/>
        <v>0</v>
      </c>
    </row>
    <row r="132" spans="2:15" ht="14.25" customHeight="1" x14ac:dyDescent="0.35">
      <c r="B132" s="3"/>
      <c r="C132" s="3"/>
      <c r="D132" s="3"/>
      <c r="E132" s="2" t="e">
        <f t="shared" si="145"/>
        <v>#DIV/0!</v>
      </c>
      <c r="H132">
        <f t="shared" si="140"/>
        <v>0</v>
      </c>
      <c r="L132">
        <v>0</v>
      </c>
      <c r="M132">
        <f t="shared" si="146"/>
        <v>0</v>
      </c>
      <c r="O132">
        <f t="shared" si="141"/>
        <v>0</v>
      </c>
    </row>
    <row r="133" spans="2:15" ht="14.25" customHeight="1" x14ac:dyDescent="0.35">
      <c r="B133" s="3"/>
      <c r="C133" s="3"/>
      <c r="D133" s="3"/>
      <c r="E133" s="2" t="e">
        <f t="shared" si="145"/>
        <v>#DIV/0!</v>
      </c>
      <c r="H133">
        <f t="shared" si="140"/>
        <v>0</v>
      </c>
      <c r="L133">
        <v>0</v>
      </c>
      <c r="M133">
        <f t="shared" si="146"/>
        <v>0</v>
      </c>
      <c r="O133">
        <f t="shared" si="141"/>
        <v>0</v>
      </c>
    </row>
    <row r="134" spans="2:15" x14ac:dyDescent="0.35">
      <c r="B134" s="3"/>
      <c r="C134" s="3"/>
      <c r="D134" s="3"/>
      <c r="E134" s="2" t="e">
        <f t="shared" si="145"/>
        <v>#DIV/0!</v>
      </c>
      <c r="H134">
        <f t="shared" si="140"/>
        <v>0</v>
      </c>
      <c r="L134">
        <f t="shared" si="147"/>
        <v>0</v>
      </c>
      <c r="M134">
        <f t="shared" si="146"/>
        <v>0</v>
      </c>
      <c r="O134">
        <f t="shared" si="141"/>
        <v>0</v>
      </c>
    </row>
    <row r="135" spans="2:15" ht="14.25" customHeight="1" x14ac:dyDescent="0.35">
      <c r="B135" s="3"/>
      <c r="C135" s="3"/>
      <c r="D135" s="3"/>
      <c r="E135" s="2" t="e">
        <f t="shared" si="145"/>
        <v>#DIV/0!</v>
      </c>
      <c r="H135">
        <f t="shared" si="140"/>
        <v>0</v>
      </c>
      <c r="L135">
        <v>0</v>
      </c>
      <c r="M135">
        <f t="shared" si="146"/>
        <v>0</v>
      </c>
      <c r="O135">
        <f t="shared" si="141"/>
        <v>0</v>
      </c>
    </row>
    <row r="136" spans="2:15" x14ac:dyDescent="0.35">
      <c r="B136" s="3"/>
      <c r="C136" s="3"/>
      <c r="D136" s="3"/>
      <c r="E136" s="2" t="e">
        <f t="shared" si="145"/>
        <v>#DIV/0!</v>
      </c>
      <c r="H136">
        <f t="shared" si="140"/>
        <v>0</v>
      </c>
      <c r="L136">
        <f t="shared" ref="L136:L138" si="149">B136*10</f>
        <v>0</v>
      </c>
      <c r="M136">
        <f t="shared" si="146"/>
        <v>0</v>
      </c>
      <c r="O136">
        <f t="shared" si="141"/>
        <v>0</v>
      </c>
    </row>
    <row r="137" spans="2:15" x14ac:dyDescent="0.35">
      <c r="B137" s="3"/>
      <c r="C137" s="3"/>
      <c r="D137" s="3"/>
      <c r="E137" s="2" t="e">
        <f t="shared" si="145"/>
        <v>#DIV/0!</v>
      </c>
      <c r="H137">
        <f t="shared" si="140"/>
        <v>0</v>
      </c>
      <c r="L137">
        <f t="shared" si="149"/>
        <v>0</v>
      </c>
      <c r="M137">
        <f t="shared" si="146"/>
        <v>0</v>
      </c>
      <c r="O137">
        <f t="shared" si="141"/>
        <v>0</v>
      </c>
    </row>
    <row r="138" spans="2:15" ht="16.5" customHeight="1" x14ac:dyDescent="0.35">
      <c r="B138" s="3"/>
      <c r="C138" s="3"/>
      <c r="D138" s="3"/>
      <c r="E138" s="2" t="e">
        <f t="shared" si="145"/>
        <v>#DIV/0!</v>
      </c>
      <c r="H138">
        <f t="shared" si="140"/>
        <v>0</v>
      </c>
      <c r="L138">
        <f t="shared" si="149"/>
        <v>0</v>
      </c>
      <c r="M138">
        <f t="shared" si="146"/>
        <v>0</v>
      </c>
      <c r="O138">
        <f t="shared" si="141"/>
        <v>0</v>
      </c>
    </row>
    <row r="139" spans="2:15" ht="14.25" customHeight="1" x14ac:dyDescent="0.35">
      <c r="B139" s="3"/>
      <c r="C139" s="3"/>
      <c r="D139" s="3"/>
      <c r="E139" s="2" t="e">
        <f t="shared" si="145"/>
        <v>#DIV/0!</v>
      </c>
      <c r="H139">
        <f t="shared" si="140"/>
        <v>0</v>
      </c>
      <c r="L139">
        <v>0</v>
      </c>
      <c r="M139">
        <f t="shared" si="146"/>
        <v>0</v>
      </c>
      <c r="O139">
        <f t="shared" si="141"/>
        <v>0</v>
      </c>
    </row>
    <row r="140" spans="2:15" x14ac:dyDescent="0.35">
      <c r="B140" s="3"/>
      <c r="C140" s="3"/>
      <c r="D140" s="3"/>
      <c r="E140" s="2" t="e">
        <f t="shared" si="145"/>
        <v>#DIV/0!</v>
      </c>
      <c r="H140">
        <f t="shared" si="140"/>
        <v>0</v>
      </c>
      <c r="L140">
        <f t="shared" ref="L140" si="150">B140*10</f>
        <v>0</v>
      </c>
      <c r="M140">
        <f t="shared" si="146"/>
        <v>0</v>
      </c>
      <c r="O140">
        <f t="shared" si="141"/>
        <v>0</v>
      </c>
    </row>
    <row r="141" spans="2:15" x14ac:dyDescent="0.35">
      <c r="B141" s="3"/>
      <c r="C141" s="3"/>
      <c r="D141" s="3"/>
      <c r="E141" s="2" t="e">
        <f t="shared" si="145"/>
        <v>#DIV/0!</v>
      </c>
      <c r="H141">
        <f t="shared" si="140"/>
        <v>0</v>
      </c>
      <c r="L141">
        <f t="shared" si="147"/>
        <v>0</v>
      </c>
      <c r="M141">
        <f t="shared" si="146"/>
        <v>0</v>
      </c>
      <c r="O141">
        <f t="shared" si="141"/>
        <v>0</v>
      </c>
    </row>
    <row r="142" spans="2:15" x14ac:dyDescent="0.35">
      <c r="B142" s="3"/>
      <c r="C142" s="3"/>
      <c r="D142" s="3"/>
      <c r="E142" s="2" t="e">
        <f t="shared" si="145"/>
        <v>#DIV/0!</v>
      </c>
      <c r="H142">
        <f t="shared" si="140"/>
        <v>0</v>
      </c>
      <c r="L142">
        <f t="shared" si="147"/>
        <v>0</v>
      </c>
      <c r="M142">
        <f t="shared" si="146"/>
        <v>0</v>
      </c>
      <c r="O142">
        <f t="shared" si="141"/>
        <v>0</v>
      </c>
    </row>
    <row r="143" spans="2:15" ht="14.25" customHeight="1" x14ac:dyDescent="0.35">
      <c r="B143" s="3"/>
      <c r="C143" s="3"/>
      <c r="D143" s="3"/>
      <c r="E143" s="2" t="e">
        <f t="shared" si="145"/>
        <v>#DIV/0!</v>
      </c>
      <c r="H143">
        <f t="shared" si="140"/>
        <v>0</v>
      </c>
      <c r="L143">
        <v>0</v>
      </c>
      <c r="M143">
        <f t="shared" si="146"/>
        <v>0</v>
      </c>
      <c r="O143">
        <f t="shared" si="141"/>
        <v>0</v>
      </c>
    </row>
    <row r="144" spans="2:15" x14ac:dyDescent="0.35">
      <c r="B144" s="3"/>
      <c r="C144" s="3"/>
      <c r="D144" s="3"/>
      <c r="E144" s="2" t="e">
        <f t="shared" si="145"/>
        <v>#DIV/0!</v>
      </c>
      <c r="H144">
        <f t="shared" si="140"/>
        <v>0</v>
      </c>
      <c r="L144">
        <f t="shared" si="147"/>
        <v>0</v>
      </c>
      <c r="M144">
        <f t="shared" si="146"/>
        <v>0</v>
      </c>
      <c r="O144">
        <f t="shared" si="141"/>
        <v>0</v>
      </c>
    </row>
    <row r="145" spans="2:15" x14ac:dyDescent="0.35">
      <c r="B145" s="3"/>
      <c r="C145" s="3"/>
      <c r="D145" s="3"/>
      <c r="E145" s="2" t="e">
        <f t="shared" si="145"/>
        <v>#DIV/0!</v>
      </c>
      <c r="H145">
        <f t="shared" si="140"/>
        <v>0</v>
      </c>
      <c r="L145">
        <f t="shared" si="147"/>
        <v>0</v>
      </c>
      <c r="M145">
        <f t="shared" si="146"/>
        <v>0</v>
      </c>
      <c r="O145">
        <f t="shared" si="141"/>
        <v>0</v>
      </c>
    </row>
    <row r="146" spans="2:15" x14ac:dyDescent="0.35">
      <c r="B146" s="3"/>
      <c r="C146" s="3"/>
      <c r="D146" s="3"/>
      <c r="E146" s="2" t="e">
        <f t="shared" si="145"/>
        <v>#DIV/0!</v>
      </c>
      <c r="H146">
        <f t="shared" si="140"/>
        <v>0</v>
      </c>
      <c r="L146">
        <f t="shared" si="147"/>
        <v>0</v>
      </c>
      <c r="M146">
        <f t="shared" si="146"/>
        <v>0</v>
      </c>
      <c r="O146">
        <f t="shared" si="141"/>
        <v>0</v>
      </c>
    </row>
    <row r="147" spans="2:15" x14ac:dyDescent="0.35">
      <c r="B147" s="3"/>
      <c r="C147" s="3"/>
      <c r="D147" s="3"/>
      <c r="E147" s="2" t="e">
        <f t="shared" si="145"/>
        <v>#DIV/0!</v>
      </c>
      <c r="H147">
        <f t="shared" si="140"/>
        <v>0</v>
      </c>
      <c r="L147">
        <f t="shared" si="147"/>
        <v>0</v>
      </c>
      <c r="M147">
        <f t="shared" si="146"/>
        <v>0</v>
      </c>
      <c r="O147">
        <f t="shared" si="141"/>
        <v>0</v>
      </c>
    </row>
    <row r="148" spans="2:15" x14ac:dyDescent="0.35">
      <c r="B148" s="3"/>
      <c r="C148" s="3"/>
      <c r="D148" s="3"/>
      <c r="E148" s="2" t="e">
        <f t="shared" si="145"/>
        <v>#DIV/0!</v>
      </c>
      <c r="H148">
        <f t="shared" si="140"/>
        <v>0</v>
      </c>
      <c r="L148">
        <f t="shared" si="147"/>
        <v>0</v>
      </c>
      <c r="M148">
        <f t="shared" si="146"/>
        <v>0</v>
      </c>
      <c r="O148">
        <f t="shared" si="141"/>
        <v>0</v>
      </c>
    </row>
    <row r="149" spans="2:15" x14ac:dyDescent="0.35">
      <c r="E149" s="2" t="e">
        <f t="shared" si="145"/>
        <v>#DIV/0!</v>
      </c>
      <c r="H149">
        <f t="shared" si="140"/>
        <v>0</v>
      </c>
      <c r="L149">
        <f t="shared" si="147"/>
        <v>0</v>
      </c>
      <c r="M149">
        <f t="shared" si="146"/>
        <v>0</v>
      </c>
      <c r="O149">
        <f t="shared" si="141"/>
        <v>0</v>
      </c>
    </row>
    <row r="150" spans="2:15" x14ac:dyDescent="0.35">
      <c r="E150" s="2" t="e">
        <f t="shared" si="145"/>
        <v>#DIV/0!</v>
      </c>
      <c r="H150">
        <f t="shared" si="140"/>
        <v>0</v>
      </c>
      <c r="L150">
        <f t="shared" si="147"/>
        <v>0</v>
      </c>
      <c r="M150">
        <f t="shared" si="146"/>
        <v>0</v>
      </c>
      <c r="O150">
        <f t="shared" si="141"/>
        <v>0</v>
      </c>
    </row>
    <row r="151" spans="2:15" x14ac:dyDescent="0.35">
      <c r="E151" s="2" t="e">
        <f t="shared" si="145"/>
        <v>#DIV/0!</v>
      </c>
      <c r="H151">
        <f t="shared" si="140"/>
        <v>0</v>
      </c>
      <c r="L151">
        <f t="shared" si="147"/>
        <v>0</v>
      </c>
      <c r="M151">
        <f t="shared" si="146"/>
        <v>0</v>
      </c>
      <c r="O151">
        <f t="shared" si="141"/>
        <v>0</v>
      </c>
    </row>
    <row r="152" spans="2:15" x14ac:dyDescent="0.35">
      <c r="E152" s="2" t="e">
        <f t="shared" si="145"/>
        <v>#DIV/0!</v>
      </c>
      <c r="H152">
        <f t="shared" si="140"/>
        <v>0</v>
      </c>
      <c r="L152">
        <f t="shared" si="147"/>
        <v>0</v>
      </c>
      <c r="M152">
        <f t="shared" si="146"/>
        <v>0</v>
      </c>
      <c r="O152">
        <f t="shared" si="141"/>
        <v>0</v>
      </c>
    </row>
    <row r="153" spans="2:15" x14ac:dyDescent="0.35">
      <c r="E153" s="2" t="e">
        <f t="shared" si="145"/>
        <v>#DIV/0!</v>
      </c>
      <c r="H153">
        <f t="shared" si="140"/>
        <v>0</v>
      </c>
      <c r="L153">
        <f t="shared" si="147"/>
        <v>0</v>
      </c>
      <c r="M153">
        <f t="shared" si="146"/>
        <v>0</v>
      </c>
      <c r="O153">
        <f t="shared" si="141"/>
        <v>0</v>
      </c>
    </row>
    <row r="154" spans="2:15" x14ac:dyDescent="0.35">
      <c r="E154" s="2" t="e">
        <f t="shared" si="145"/>
        <v>#DIV/0!</v>
      </c>
      <c r="H154">
        <f t="shared" si="140"/>
        <v>0</v>
      </c>
      <c r="L154">
        <f t="shared" si="147"/>
        <v>0</v>
      </c>
      <c r="M154">
        <f t="shared" si="146"/>
        <v>0</v>
      </c>
      <c r="O154">
        <f t="shared" si="141"/>
        <v>0</v>
      </c>
    </row>
    <row r="155" spans="2:15" x14ac:dyDescent="0.35">
      <c r="E155" s="2" t="e">
        <f t="shared" si="145"/>
        <v>#DIV/0!</v>
      </c>
      <c r="H155">
        <f t="shared" si="140"/>
        <v>0</v>
      </c>
      <c r="L155">
        <f t="shared" si="147"/>
        <v>0</v>
      </c>
      <c r="M155">
        <f t="shared" si="146"/>
        <v>0</v>
      </c>
      <c r="O155">
        <f t="shared" si="141"/>
        <v>0</v>
      </c>
    </row>
    <row r="156" spans="2:15" x14ac:dyDescent="0.35">
      <c r="E156" s="2" t="e">
        <f t="shared" si="145"/>
        <v>#DIV/0!</v>
      </c>
      <c r="H156">
        <f t="shared" si="140"/>
        <v>0</v>
      </c>
      <c r="L156">
        <f t="shared" si="147"/>
        <v>0</v>
      </c>
      <c r="M156">
        <v>0</v>
      </c>
      <c r="O156">
        <f t="shared" si="141"/>
        <v>0</v>
      </c>
    </row>
    <row r="157" spans="2:15" x14ac:dyDescent="0.35">
      <c r="E157" s="2" t="e">
        <f t="shared" si="145"/>
        <v>#DIV/0!</v>
      </c>
      <c r="H157">
        <f t="shared" si="140"/>
        <v>0</v>
      </c>
      <c r="L157">
        <f t="shared" si="147"/>
        <v>0</v>
      </c>
      <c r="M157">
        <f t="shared" ref="M157:M215" si="151">D157*5</f>
        <v>0</v>
      </c>
      <c r="O157">
        <f t="shared" si="141"/>
        <v>0</v>
      </c>
    </row>
    <row r="158" spans="2:15" x14ac:dyDescent="0.35">
      <c r="E158" s="2" t="e">
        <f t="shared" si="145"/>
        <v>#DIV/0!</v>
      </c>
      <c r="H158">
        <f t="shared" si="140"/>
        <v>0</v>
      </c>
      <c r="L158">
        <f t="shared" si="147"/>
        <v>0</v>
      </c>
      <c r="M158">
        <f t="shared" si="151"/>
        <v>0</v>
      </c>
      <c r="O158">
        <f t="shared" si="141"/>
        <v>0</v>
      </c>
    </row>
    <row r="159" spans="2:15" x14ac:dyDescent="0.35">
      <c r="E159" s="2" t="e">
        <f t="shared" si="145"/>
        <v>#DIV/0!</v>
      </c>
      <c r="H159">
        <f t="shared" si="140"/>
        <v>0</v>
      </c>
      <c r="L159">
        <f t="shared" si="147"/>
        <v>0</v>
      </c>
      <c r="M159">
        <f t="shared" si="151"/>
        <v>0</v>
      </c>
      <c r="O159">
        <f t="shared" si="141"/>
        <v>0</v>
      </c>
    </row>
    <row r="160" spans="2:15" x14ac:dyDescent="0.35">
      <c r="E160" s="2" t="e">
        <f t="shared" si="145"/>
        <v>#DIV/0!</v>
      </c>
      <c r="H160">
        <f t="shared" si="140"/>
        <v>0</v>
      </c>
      <c r="L160">
        <f t="shared" si="147"/>
        <v>0</v>
      </c>
      <c r="M160">
        <f t="shared" si="151"/>
        <v>0</v>
      </c>
      <c r="O160">
        <f t="shared" si="141"/>
        <v>0</v>
      </c>
    </row>
    <row r="161" spans="5:15" x14ac:dyDescent="0.35">
      <c r="E161" s="2" t="e">
        <f t="shared" si="145"/>
        <v>#DIV/0!</v>
      </c>
      <c r="H161">
        <f t="shared" si="140"/>
        <v>0</v>
      </c>
      <c r="L161">
        <f t="shared" si="147"/>
        <v>0</v>
      </c>
      <c r="M161">
        <f t="shared" si="151"/>
        <v>0</v>
      </c>
      <c r="O161">
        <f t="shared" si="141"/>
        <v>0</v>
      </c>
    </row>
    <row r="162" spans="5:15" x14ac:dyDescent="0.35">
      <c r="E162" s="2" t="e">
        <f t="shared" si="145"/>
        <v>#DIV/0!</v>
      </c>
      <c r="H162">
        <f t="shared" si="140"/>
        <v>0</v>
      </c>
      <c r="L162">
        <f t="shared" si="147"/>
        <v>0</v>
      </c>
      <c r="M162">
        <f t="shared" si="151"/>
        <v>0</v>
      </c>
      <c r="O162">
        <f t="shared" si="141"/>
        <v>0</v>
      </c>
    </row>
    <row r="163" spans="5:15" x14ac:dyDescent="0.35">
      <c r="E163" s="2" t="e">
        <f t="shared" si="145"/>
        <v>#DIV/0!</v>
      </c>
      <c r="H163">
        <f t="shared" si="140"/>
        <v>0</v>
      </c>
      <c r="L163">
        <f t="shared" si="147"/>
        <v>0</v>
      </c>
      <c r="M163">
        <f t="shared" si="151"/>
        <v>0</v>
      </c>
      <c r="O163">
        <f t="shared" si="141"/>
        <v>0</v>
      </c>
    </row>
    <row r="164" spans="5:15" x14ac:dyDescent="0.35">
      <c r="E164" s="2" t="e">
        <f t="shared" si="145"/>
        <v>#DIV/0!</v>
      </c>
      <c r="H164">
        <f t="shared" si="140"/>
        <v>0</v>
      </c>
      <c r="L164">
        <f t="shared" si="147"/>
        <v>0</v>
      </c>
      <c r="M164">
        <f t="shared" si="151"/>
        <v>0</v>
      </c>
      <c r="O164">
        <f t="shared" si="141"/>
        <v>0</v>
      </c>
    </row>
    <row r="165" spans="5:15" x14ac:dyDescent="0.35">
      <c r="E165" s="2" t="e">
        <f t="shared" si="145"/>
        <v>#DIV/0!</v>
      </c>
      <c r="H165">
        <f t="shared" si="140"/>
        <v>0</v>
      </c>
      <c r="L165">
        <f t="shared" si="147"/>
        <v>0</v>
      </c>
      <c r="M165">
        <f t="shared" si="151"/>
        <v>0</v>
      </c>
      <c r="O165">
        <f t="shared" si="141"/>
        <v>0</v>
      </c>
    </row>
    <row r="166" spans="5:15" x14ac:dyDescent="0.35">
      <c r="E166" s="2" t="e">
        <f t="shared" si="145"/>
        <v>#DIV/0!</v>
      </c>
      <c r="H166">
        <f t="shared" si="140"/>
        <v>0</v>
      </c>
      <c r="L166">
        <f t="shared" si="147"/>
        <v>0</v>
      </c>
      <c r="M166">
        <f t="shared" si="151"/>
        <v>0</v>
      </c>
      <c r="O166">
        <f t="shared" si="141"/>
        <v>0</v>
      </c>
    </row>
    <row r="167" spans="5:15" x14ac:dyDescent="0.35">
      <c r="E167" s="2" t="e">
        <f t="shared" si="145"/>
        <v>#DIV/0!</v>
      </c>
      <c r="H167">
        <f t="shared" si="140"/>
        <v>0</v>
      </c>
      <c r="L167">
        <f t="shared" si="147"/>
        <v>0</v>
      </c>
      <c r="M167">
        <f t="shared" si="151"/>
        <v>0</v>
      </c>
      <c r="O167">
        <f t="shared" si="141"/>
        <v>0</v>
      </c>
    </row>
    <row r="168" spans="5:15" x14ac:dyDescent="0.35">
      <c r="E168" s="2" t="e">
        <f t="shared" si="145"/>
        <v>#DIV/0!</v>
      </c>
      <c r="H168">
        <f t="shared" ref="H168:H215" si="152">F168-G168</f>
        <v>0</v>
      </c>
      <c r="L168">
        <f t="shared" si="147"/>
        <v>0</v>
      </c>
      <c r="M168">
        <f t="shared" si="151"/>
        <v>0</v>
      </c>
      <c r="O168">
        <f t="shared" ref="O168:O215" si="153">SUM(I168:N168)</f>
        <v>0</v>
      </c>
    </row>
    <row r="169" spans="5:15" x14ac:dyDescent="0.35">
      <c r="E169" s="2" t="e">
        <f t="shared" si="145"/>
        <v>#DIV/0!</v>
      </c>
      <c r="H169">
        <f t="shared" si="152"/>
        <v>0</v>
      </c>
      <c r="L169">
        <f t="shared" si="147"/>
        <v>0</v>
      </c>
      <c r="M169">
        <f t="shared" si="151"/>
        <v>0</v>
      </c>
      <c r="O169">
        <f t="shared" si="153"/>
        <v>0</v>
      </c>
    </row>
    <row r="170" spans="5:15" x14ac:dyDescent="0.35">
      <c r="E170" s="2" t="e">
        <f t="shared" si="145"/>
        <v>#DIV/0!</v>
      </c>
      <c r="H170">
        <f t="shared" si="152"/>
        <v>0</v>
      </c>
      <c r="L170">
        <f t="shared" si="147"/>
        <v>0</v>
      </c>
      <c r="M170">
        <f t="shared" si="151"/>
        <v>0</v>
      </c>
      <c r="O170">
        <f t="shared" si="153"/>
        <v>0</v>
      </c>
    </row>
    <row r="171" spans="5:15" x14ac:dyDescent="0.35">
      <c r="E171" s="2" t="e">
        <f t="shared" si="145"/>
        <v>#DIV/0!</v>
      </c>
      <c r="H171">
        <f t="shared" si="152"/>
        <v>0</v>
      </c>
      <c r="L171">
        <f t="shared" si="147"/>
        <v>0</v>
      </c>
      <c r="M171">
        <f t="shared" si="151"/>
        <v>0</v>
      </c>
      <c r="O171">
        <f t="shared" si="153"/>
        <v>0</v>
      </c>
    </row>
    <row r="172" spans="5:15" x14ac:dyDescent="0.35">
      <c r="E172" s="2" t="e">
        <f t="shared" si="145"/>
        <v>#DIV/0!</v>
      </c>
      <c r="H172">
        <f t="shared" si="152"/>
        <v>0</v>
      </c>
      <c r="L172">
        <f t="shared" si="147"/>
        <v>0</v>
      </c>
      <c r="M172">
        <f t="shared" si="151"/>
        <v>0</v>
      </c>
      <c r="O172">
        <f t="shared" si="153"/>
        <v>0</v>
      </c>
    </row>
    <row r="173" spans="5:15" x14ac:dyDescent="0.35">
      <c r="E173" s="2" t="e">
        <f t="shared" si="145"/>
        <v>#DIV/0!</v>
      </c>
      <c r="H173">
        <f t="shared" si="152"/>
        <v>0</v>
      </c>
      <c r="L173">
        <f t="shared" si="147"/>
        <v>0</v>
      </c>
      <c r="M173">
        <f t="shared" si="151"/>
        <v>0</v>
      </c>
      <c r="O173">
        <f t="shared" si="153"/>
        <v>0</v>
      </c>
    </row>
    <row r="174" spans="5:15" x14ac:dyDescent="0.35">
      <c r="E174" s="2" t="e">
        <f t="shared" si="145"/>
        <v>#DIV/0!</v>
      </c>
      <c r="H174">
        <f t="shared" si="152"/>
        <v>0</v>
      </c>
      <c r="L174">
        <f t="shared" si="147"/>
        <v>0</v>
      </c>
      <c r="M174">
        <f t="shared" si="151"/>
        <v>0</v>
      </c>
      <c r="O174">
        <f t="shared" si="153"/>
        <v>0</v>
      </c>
    </row>
    <row r="175" spans="5:15" x14ac:dyDescent="0.35">
      <c r="E175" s="2" t="e">
        <f t="shared" si="145"/>
        <v>#DIV/0!</v>
      </c>
      <c r="H175">
        <f t="shared" si="152"/>
        <v>0</v>
      </c>
      <c r="L175">
        <f t="shared" si="147"/>
        <v>0</v>
      </c>
      <c r="M175">
        <f t="shared" si="151"/>
        <v>0</v>
      </c>
      <c r="O175">
        <f t="shared" si="153"/>
        <v>0</v>
      </c>
    </row>
    <row r="176" spans="5:15" x14ac:dyDescent="0.35">
      <c r="E176" s="2" t="e">
        <f t="shared" si="145"/>
        <v>#DIV/0!</v>
      </c>
      <c r="H176">
        <f t="shared" si="152"/>
        <v>0</v>
      </c>
      <c r="L176">
        <f t="shared" si="147"/>
        <v>0</v>
      </c>
      <c r="M176">
        <f t="shared" si="151"/>
        <v>0</v>
      </c>
      <c r="O176">
        <f t="shared" si="153"/>
        <v>0</v>
      </c>
    </row>
    <row r="177" spans="1:16" x14ac:dyDescent="0.35">
      <c r="A177" s="6"/>
      <c r="B177" s="4"/>
      <c r="C177" s="4"/>
      <c r="D177" s="4"/>
      <c r="E177" s="5" t="e">
        <f t="shared" si="145"/>
        <v>#DIV/0!</v>
      </c>
      <c r="F177" s="4"/>
      <c r="G177" s="4"/>
      <c r="H177" s="4">
        <f t="shared" si="152"/>
        <v>0</v>
      </c>
      <c r="I177" s="4"/>
      <c r="J177" s="4"/>
      <c r="K177" s="4"/>
      <c r="L177" s="4">
        <f t="shared" si="147"/>
        <v>0</v>
      </c>
      <c r="M177" s="4">
        <f t="shared" si="151"/>
        <v>0</v>
      </c>
      <c r="N177" s="4"/>
      <c r="O177" s="4">
        <f t="shared" si="153"/>
        <v>0</v>
      </c>
      <c r="P177" s="4"/>
    </row>
    <row r="178" spans="1:16" x14ac:dyDescent="0.35">
      <c r="E178" s="2" t="e">
        <f t="shared" si="145"/>
        <v>#DIV/0!</v>
      </c>
      <c r="H178">
        <f t="shared" si="152"/>
        <v>0</v>
      </c>
      <c r="L178">
        <f t="shared" si="147"/>
        <v>0</v>
      </c>
      <c r="M178">
        <f t="shared" si="151"/>
        <v>0</v>
      </c>
      <c r="O178">
        <f t="shared" si="153"/>
        <v>0</v>
      </c>
      <c r="P178" s="4"/>
    </row>
    <row r="179" spans="1:16" x14ac:dyDescent="0.35">
      <c r="E179" s="2" t="e">
        <f t="shared" si="145"/>
        <v>#DIV/0!</v>
      </c>
      <c r="H179">
        <f t="shared" si="152"/>
        <v>0</v>
      </c>
      <c r="L179">
        <f t="shared" si="147"/>
        <v>0</v>
      </c>
      <c r="M179">
        <f t="shared" si="151"/>
        <v>0</v>
      </c>
      <c r="O179">
        <f t="shared" si="153"/>
        <v>0</v>
      </c>
    </row>
    <row r="180" spans="1:16" x14ac:dyDescent="0.35">
      <c r="E180" s="2" t="e">
        <f t="shared" ref="E180:E215" si="154">(B180)/(B180+C180+D180)</f>
        <v>#DIV/0!</v>
      </c>
      <c r="H180">
        <f t="shared" si="152"/>
        <v>0</v>
      </c>
      <c r="L180">
        <f t="shared" si="147"/>
        <v>0</v>
      </c>
      <c r="M180">
        <f t="shared" si="151"/>
        <v>0</v>
      </c>
      <c r="O180">
        <f t="shared" si="153"/>
        <v>0</v>
      </c>
    </row>
    <row r="181" spans="1:16" x14ac:dyDescent="0.35">
      <c r="A181" s="6"/>
      <c r="B181" s="4"/>
      <c r="C181" s="4"/>
      <c r="D181" s="4"/>
      <c r="E181" s="5" t="e">
        <f t="shared" si="154"/>
        <v>#DIV/0!</v>
      </c>
      <c r="F181" s="4"/>
      <c r="G181" s="4"/>
      <c r="H181" s="4">
        <f t="shared" si="152"/>
        <v>0</v>
      </c>
      <c r="I181" s="4"/>
      <c r="J181" s="4"/>
      <c r="K181" s="4"/>
      <c r="L181" s="4">
        <f t="shared" ref="L181:L192" si="155">B181*10</f>
        <v>0</v>
      </c>
      <c r="M181" s="4">
        <f t="shared" si="151"/>
        <v>0</v>
      </c>
      <c r="N181" s="4"/>
      <c r="O181" s="4">
        <f t="shared" si="153"/>
        <v>0</v>
      </c>
      <c r="P181" s="4"/>
    </row>
    <row r="182" spans="1:16" x14ac:dyDescent="0.35">
      <c r="A182" s="6"/>
      <c r="B182" s="4"/>
      <c r="C182" s="4"/>
      <c r="D182" s="4"/>
      <c r="E182" s="5" t="e">
        <f t="shared" si="154"/>
        <v>#DIV/0!</v>
      </c>
      <c r="F182" s="4"/>
      <c r="G182" s="4"/>
      <c r="H182" s="4">
        <f t="shared" si="152"/>
        <v>0</v>
      </c>
      <c r="I182" s="4"/>
      <c r="J182" s="4"/>
      <c r="K182" s="4"/>
      <c r="L182" s="4">
        <f t="shared" si="155"/>
        <v>0</v>
      </c>
      <c r="M182" s="4">
        <f t="shared" si="151"/>
        <v>0</v>
      </c>
      <c r="N182" s="4"/>
      <c r="O182" s="4">
        <f t="shared" si="153"/>
        <v>0</v>
      </c>
      <c r="P182" s="4"/>
    </row>
    <row r="183" spans="1:16" x14ac:dyDescent="0.35">
      <c r="A183" s="6"/>
      <c r="B183" s="4"/>
      <c r="C183" s="4"/>
      <c r="D183" s="4"/>
      <c r="E183" s="5" t="e">
        <f t="shared" si="154"/>
        <v>#DIV/0!</v>
      </c>
      <c r="F183" s="4"/>
      <c r="G183" s="4"/>
      <c r="H183" s="4">
        <f t="shared" si="152"/>
        <v>0</v>
      </c>
      <c r="I183" s="4"/>
      <c r="J183" s="4"/>
      <c r="K183" s="4"/>
      <c r="L183" s="4">
        <f t="shared" si="155"/>
        <v>0</v>
      </c>
      <c r="M183" s="4">
        <f t="shared" si="151"/>
        <v>0</v>
      </c>
      <c r="N183" s="4"/>
      <c r="O183" s="4">
        <f t="shared" si="153"/>
        <v>0</v>
      </c>
      <c r="P183" s="4"/>
    </row>
    <row r="184" spans="1:16" x14ac:dyDescent="0.35">
      <c r="A184" s="6"/>
      <c r="B184" s="4"/>
      <c r="C184" s="4"/>
      <c r="D184" s="4"/>
      <c r="E184" s="5" t="e">
        <f t="shared" si="154"/>
        <v>#DIV/0!</v>
      </c>
      <c r="F184" s="4"/>
      <c r="G184" s="4"/>
      <c r="H184" s="4">
        <f t="shared" si="152"/>
        <v>0</v>
      </c>
      <c r="I184" s="4"/>
      <c r="J184" s="4"/>
      <c r="K184" s="4"/>
      <c r="L184" s="4">
        <f t="shared" si="155"/>
        <v>0</v>
      </c>
      <c r="M184" s="4">
        <f t="shared" si="151"/>
        <v>0</v>
      </c>
      <c r="N184" s="4"/>
      <c r="O184" s="4">
        <f t="shared" si="153"/>
        <v>0</v>
      </c>
      <c r="P184" s="4"/>
    </row>
    <row r="185" spans="1:16" x14ac:dyDescent="0.35">
      <c r="A185" s="6"/>
      <c r="B185" s="4"/>
      <c r="C185" s="4"/>
      <c r="D185" s="4"/>
      <c r="E185" s="5" t="e">
        <f t="shared" si="154"/>
        <v>#DIV/0!</v>
      </c>
      <c r="F185" s="4"/>
      <c r="G185" s="4"/>
      <c r="H185" s="4">
        <f t="shared" si="152"/>
        <v>0</v>
      </c>
      <c r="I185" s="4"/>
      <c r="J185" s="4"/>
      <c r="K185" s="4"/>
      <c r="L185" s="4">
        <f t="shared" si="155"/>
        <v>0</v>
      </c>
      <c r="M185" s="4">
        <f t="shared" si="151"/>
        <v>0</v>
      </c>
      <c r="N185" s="4"/>
      <c r="O185" s="4">
        <f t="shared" si="153"/>
        <v>0</v>
      </c>
      <c r="P185" s="4"/>
    </row>
    <row r="186" spans="1:16" x14ac:dyDescent="0.35">
      <c r="A186" s="6"/>
      <c r="B186" s="4"/>
      <c r="C186" s="4"/>
      <c r="D186" s="4"/>
      <c r="E186" s="5" t="e">
        <f t="shared" si="154"/>
        <v>#DIV/0!</v>
      </c>
      <c r="F186" s="4"/>
      <c r="G186" s="4"/>
      <c r="H186" s="4">
        <f t="shared" si="152"/>
        <v>0</v>
      </c>
      <c r="I186" s="4"/>
      <c r="J186" s="4"/>
      <c r="K186" s="4"/>
      <c r="L186" s="4">
        <f t="shared" si="155"/>
        <v>0</v>
      </c>
      <c r="M186" s="4">
        <f t="shared" si="151"/>
        <v>0</v>
      </c>
      <c r="N186" s="4"/>
      <c r="O186" s="4">
        <f t="shared" si="153"/>
        <v>0</v>
      </c>
    </row>
    <row r="187" spans="1:16" x14ac:dyDescent="0.35">
      <c r="E187" s="2" t="e">
        <f t="shared" si="154"/>
        <v>#DIV/0!</v>
      </c>
      <c r="H187">
        <f t="shared" si="152"/>
        <v>0</v>
      </c>
      <c r="L187">
        <f t="shared" si="155"/>
        <v>0</v>
      </c>
      <c r="M187">
        <f t="shared" si="151"/>
        <v>0</v>
      </c>
      <c r="O187">
        <f t="shared" si="153"/>
        <v>0</v>
      </c>
    </row>
    <row r="188" spans="1:16" x14ac:dyDescent="0.35">
      <c r="E188" s="2" t="e">
        <f t="shared" si="154"/>
        <v>#DIV/0!</v>
      </c>
      <c r="H188">
        <f t="shared" si="152"/>
        <v>0</v>
      </c>
      <c r="L188">
        <f t="shared" si="155"/>
        <v>0</v>
      </c>
      <c r="M188">
        <f t="shared" si="151"/>
        <v>0</v>
      </c>
      <c r="O188">
        <f t="shared" si="153"/>
        <v>0</v>
      </c>
    </row>
    <row r="189" spans="1:16" x14ac:dyDescent="0.35">
      <c r="E189" s="2" t="e">
        <f t="shared" si="154"/>
        <v>#DIV/0!</v>
      </c>
      <c r="H189">
        <f t="shared" si="152"/>
        <v>0</v>
      </c>
      <c r="L189">
        <f t="shared" si="155"/>
        <v>0</v>
      </c>
      <c r="M189">
        <f t="shared" si="151"/>
        <v>0</v>
      </c>
      <c r="O189">
        <f t="shared" si="153"/>
        <v>0</v>
      </c>
    </row>
    <row r="190" spans="1:16" x14ac:dyDescent="0.35">
      <c r="E190" s="2" t="e">
        <f t="shared" si="154"/>
        <v>#DIV/0!</v>
      </c>
      <c r="H190">
        <f t="shared" si="152"/>
        <v>0</v>
      </c>
      <c r="L190">
        <f t="shared" si="155"/>
        <v>0</v>
      </c>
      <c r="M190">
        <f t="shared" si="151"/>
        <v>0</v>
      </c>
      <c r="O190">
        <f t="shared" si="153"/>
        <v>0</v>
      </c>
    </row>
    <row r="191" spans="1:16" x14ac:dyDescent="0.35">
      <c r="E191" s="2" t="e">
        <f t="shared" si="154"/>
        <v>#DIV/0!</v>
      </c>
      <c r="H191">
        <f t="shared" si="152"/>
        <v>0</v>
      </c>
      <c r="L191">
        <f t="shared" si="155"/>
        <v>0</v>
      </c>
      <c r="M191">
        <f t="shared" si="151"/>
        <v>0</v>
      </c>
      <c r="O191">
        <f t="shared" si="153"/>
        <v>0</v>
      </c>
    </row>
    <row r="192" spans="1:16" x14ac:dyDescent="0.35">
      <c r="E192" s="2" t="e">
        <f t="shared" si="154"/>
        <v>#DIV/0!</v>
      </c>
      <c r="H192">
        <f t="shared" si="152"/>
        <v>0</v>
      </c>
      <c r="L192">
        <f t="shared" si="155"/>
        <v>0</v>
      </c>
      <c r="M192">
        <f t="shared" si="151"/>
        <v>0</v>
      </c>
      <c r="O192">
        <f t="shared" si="153"/>
        <v>0</v>
      </c>
    </row>
    <row r="193" spans="5:15" x14ac:dyDescent="0.35">
      <c r="E193" s="2" t="e">
        <f t="shared" si="154"/>
        <v>#DIV/0!</v>
      </c>
      <c r="H193">
        <f t="shared" si="152"/>
        <v>0</v>
      </c>
      <c r="M193">
        <f t="shared" si="151"/>
        <v>0</v>
      </c>
      <c r="O193">
        <f t="shared" si="153"/>
        <v>0</v>
      </c>
    </row>
    <row r="194" spans="5:15" x14ac:dyDescent="0.35">
      <c r="E194" s="2" t="e">
        <f t="shared" si="154"/>
        <v>#DIV/0!</v>
      </c>
      <c r="H194">
        <f t="shared" si="152"/>
        <v>0</v>
      </c>
      <c r="M194">
        <f t="shared" si="151"/>
        <v>0</v>
      </c>
      <c r="O194">
        <f t="shared" si="153"/>
        <v>0</v>
      </c>
    </row>
    <row r="195" spans="5:15" x14ac:dyDescent="0.35">
      <c r="E195" s="2" t="e">
        <f t="shared" si="154"/>
        <v>#DIV/0!</v>
      </c>
      <c r="H195">
        <f t="shared" si="152"/>
        <v>0</v>
      </c>
      <c r="M195">
        <f t="shared" si="151"/>
        <v>0</v>
      </c>
      <c r="O195">
        <f t="shared" si="153"/>
        <v>0</v>
      </c>
    </row>
    <row r="196" spans="5:15" x14ac:dyDescent="0.35">
      <c r="E196" s="2" t="e">
        <f t="shared" si="154"/>
        <v>#DIV/0!</v>
      </c>
      <c r="H196">
        <f t="shared" si="152"/>
        <v>0</v>
      </c>
      <c r="M196">
        <f t="shared" si="151"/>
        <v>0</v>
      </c>
      <c r="O196">
        <f t="shared" si="153"/>
        <v>0</v>
      </c>
    </row>
    <row r="197" spans="5:15" x14ac:dyDescent="0.35">
      <c r="E197" s="2" t="e">
        <f t="shared" si="154"/>
        <v>#DIV/0!</v>
      </c>
      <c r="H197">
        <f t="shared" si="152"/>
        <v>0</v>
      </c>
      <c r="M197">
        <f t="shared" si="151"/>
        <v>0</v>
      </c>
      <c r="O197">
        <f t="shared" si="153"/>
        <v>0</v>
      </c>
    </row>
    <row r="198" spans="5:15" x14ac:dyDescent="0.35">
      <c r="E198" s="2" t="e">
        <f t="shared" si="154"/>
        <v>#DIV/0!</v>
      </c>
      <c r="H198">
        <f t="shared" si="152"/>
        <v>0</v>
      </c>
      <c r="M198">
        <f t="shared" si="151"/>
        <v>0</v>
      </c>
      <c r="O198">
        <f t="shared" si="153"/>
        <v>0</v>
      </c>
    </row>
    <row r="199" spans="5:15" x14ac:dyDescent="0.35">
      <c r="E199" s="2" t="e">
        <f t="shared" si="154"/>
        <v>#DIV/0!</v>
      </c>
      <c r="H199">
        <f t="shared" si="152"/>
        <v>0</v>
      </c>
      <c r="M199">
        <f t="shared" si="151"/>
        <v>0</v>
      </c>
      <c r="O199">
        <f t="shared" si="153"/>
        <v>0</v>
      </c>
    </row>
    <row r="200" spans="5:15" x14ac:dyDescent="0.35">
      <c r="E200" s="2" t="e">
        <f t="shared" si="154"/>
        <v>#DIV/0!</v>
      </c>
      <c r="H200">
        <f t="shared" si="152"/>
        <v>0</v>
      </c>
      <c r="M200">
        <f t="shared" si="151"/>
        <v>0</v>
      </c>
      <c r="O200">
        <f t="shared" si="153"/>
        <v>0</v>
      </c>
    </row>
    <row r="201" spans="5:15" x14ac:dyDescent="0.35">
      <c r="E201" s="2" t="e">
        <f t="shared" si="154"/>
        <v>#DIV/0!</v>
      </c>
      <c r="H201">
        <f t="shared" si="152"/>
        <v>0</v>
      </c>
      <c r="M201">
        <f t="shared" si="151"/>
        <v>0</v>
      </c>
      <c r="O201">
        <f t="shared" si="153"/>
        <v>0</v>
      </c>
    </row>
    <row r="202" spans="5:15" x14ac:dyDescent="0.35">
      <c r="E202" s="2" t="e">
        <f t="shared" si="154"/>
        <v>#DIV/0!</v>
      </c>
      <c r="H202">
        <f t="shared" si="152"/>
        <v>0</v>
      </c>
      <c r="M202">
        <f t="shared" si="151"/>
        <v>0</v>
      </c>
      <c r="O202">
        <f t="shared" si="153"/>
        <v>0</v>
      </c>
    </row>
    <row r="203" spans="5:15" x14ac:dyDescent="0.35">
      <c r="E203" s="2" t="e">
        <f t="shared" si="154"/>
        <v>#DIV/0!</v>
      </c>
      <c r="H203">
        <f t="shared" si="152"/>
        <v>0</v>
      </c>
      <c r="M203">
        <f t="shared" si="151"/>
        <v>0</v>
      </c>
      <c r="O203">
        <f t="shared" si="153"/>
        <v>0</v>
      </c>
    </row>
    <row r="204" spans="5:15" x14ac:dyDescent="0.35">
      <c r="E204" s="2" t="e">
        <f t="shared" si="154"/>
        <v>#DIV/0!</v>
      </c>
      <c r="H204">
        <f t="shared" si="152"/>
        <v>0</v>
      </c>
      <c r="M204">
        <f t="shared" si="151"/>
        <v>0</v>
      </c>
      <c r="O204">
        <f t="shared" si="153"/>
        <v>0</v>
      </c>
    </row>
    <row r="205" spans="5:15" x14ac:dyDescent="0.35">
      <c r="E205" s="2" t="e">
        <f t="shared" si="154"/>
        <v>#DIV/0!</v>
      </c>
      <c r="H205">
        <f t="shared" si="152"/>
        <v>0</v>
      </c>
      <c r="M205">
        <f t="shared" si="151"/>
        <v>0</v>
      </c>
      <c r="O205">
        <f t="shared" si="153"/>
        <v>0</v>
      </c>
    </row>
    <row r="206" spans="5:15" x14ac:dyDescent="0.35">
      <c r="E206" s="2" t="e">
        <f t="shared" si="154"/>
        <v>#DIV/0!</v>
      </c>
      <c r="H206">
        <f t="shared" si="152"/>
        <v>0</v>
      </c>
      <c r="M206">
        <f t="shared" si="151"/>
        <v>0</v>
      </c>
      <c r="O206">
        <f t="shared" si="153"/>
        <v>0</v>
      </c>
    </row>
    <row r="207" spans="5:15" x14ac:dyDescent="0.35">
      <c r="E207" s="2" t="e">
        <f t="shared" si="154"/>
        <v>#DIV/0!</v>
      </c>
      <c r="H207">
        <f t="shared" si="152"/>
        <v>0</v>
      </c>
      <c r="M207">
        <f t="shared" si="151"/>
        <v>0</v>
      </c>
      <c r="O207">
        <f t="shared" si="153"/>
        <v>0</v>
      </c>
    </row>
    <row r="208" spans="5:15" x14ac:dyDescent="0.35">
      <c r="E208" s="2" t="e">
        <f t="shared" si="154"/>
        <v>#DIV/0!</v>
      </c>
      <c r="H208">
        <f t="shared" si="152"/>
        <v>0</v>
      </c>
      <c r="M208">
        <f t="shared" si="151"/>
        <v>0</v>
      </c>
      <c r="O208">
        <f t="shared" si="153"/>
        <v>0</v>
      </c>
    </row>
    <row r="209" spans="5:15" x14ac:dyDescent="0.35">
      <c r="E209" s="2" t="e">
        <f t="shared" si="154"/>
        <v>#DIV/0!</v>
      </c>
      <c r="H209">
        <f t="shared" si="152"/>
        <v>0</v>
      </c>
      <c r="M209">
        <f t="shared" si="151"/>
        <v>0</v>
      </c>
      <c r="O209">
        <f t="shared" si="153"/>
        <v>0</v>
      </c>
    </row>
    <row r="210" spans="5:15" x14ac:dyDescent="0.35">
      <c r="E210" s="2" t="e">
        <f t="shared" si="154"/>
        <v>#DIV/0!</v>
      </c>
      <c r="H210">
        <f t="shared" si="152"/>
        <v>0</v>
      </c>
      <c r="M210">
        <f t="shared" si="151"/>
        <v>0</v>
      </c>
      <c r="O210">
        <f t="shared" si="153"/>
        <v>0</v>
      </c>
    </row>
    <row r="211" spans="5:15" x14ac:dyDescent="0.35">
      <c r="E211" s="2" t="e">
        <f t="shared" si="154"/>
        <v>#DIV/0!</v>
      </c>
      <c r="H211">
        <f t="shared" si="152"/>
        <v>0</v>
      </c>
      <c r="M211">
        <f t="shared" si="151"/>
        <v>0</v>
      </c>
      <c r="O211">
        <f t="shared" si="153"/>
        <v>0</v>
      </c>
    </row>
    <row r="212" spans="5:15" x14ac:dyDescent="0.35">
      <c r="E212" t="e">
        <f t="shared" si="154"/>
        <v>#DIV/0!</v>
      </c>
      <c r="H212">
        <f t="shared" si="152"/>
        <v>0</v>
      </c>
      <c r="M212">
        <f t="shared" si="151"/>
        <v>0</v>
      </c>
      <c r="O212">
        <f t="shared" si="153"/>
        <v>0</v>
      </c>
    </row>
    <row r="213" spans="5:15" x14ac:dyDescent="0.35">
      <c r="E213" t="e">
        <f t="shared" si="154"/>
        <v>#DIV/0!</v>
      </c>
      <c r="H213">
        <f t="shared" si="152"/>
        <v>0</v>
      </c>
      <c r="M213">
        <f t="shared" si="151"/>
        <v>0</v>
      </c>
      <c r="O213">
        <f t="shared" si="153"/>
        <v>0</v>
      </c>
    </row>
    <row r="214" spans="5:15" x14ac:dyDescent="0.35">
      <c r="E214" t="e">
        <f t="shared" si="154"/>
        <v>#DIV/0!</v>
      </c>
      <c r="H214">
        <f t="shared" si="152"/>
        <v>0</v>
      </c>
      <c r="M214">
        <f t="shared" si="151"/>
        <v>0</v>
      </c>
      <c r="O214">
        <f t="shared" si="153"/>
        <v>0</v>
      </c>
    </row>
    <row r="215" spans="5:15" x14ac:dyDescent="0.35">
      <c r="E215" t="e">
        <f t="shared" si="154"/>
        <v>#DIV/0!</v>
      </c>
      <c r="H215">
        <f t="shared" si="152"/>
        <v>0</v>
      </c>
      <c r="M215">
        <f t="shared" si="151"/>
        <v>0</v>
      </c>
      <c r="O215">
        <f t="shared" si="153"/>
        <v>0</v>
      </c>
    </row>
  </sheetData>
  <sortState xmlns:xlrd2="http://schemas.microsoft.com/office/spreadsheetml/2017/richdata2" ref="A132:O258">
    <sortCondition ref="A205:A258"/>
  </sortState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99"/>
  <sheetViews>
    <sheetView topLeftCell="A30" zoomScaleNormal="100" workbookViewId="0">
      <selection activeCell="H34" sqref="H34"/>
    </sheetView>
  </sheetViews>
  <sheetFormatPr defaultRowHeight="14.5" x14ac:dyDescent="0.35"/>
  <cols>
    <col min="1" max="1" width="26.81640625" style="3" customWidth="1"/>
  </cols>
  <sheetData>
    <row r="1" spans="1:27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 t="s">
        <v>18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35">
      <c r="A3" s="3" t="s">
        <v>134</v>
      </c>
      <c r="B3" s="3">
        <f>1+1+1+1+1+1+1</f>
        <v>7</v>
      </c>
      <c r="C3" s="3">
        <f>1+1+1</f>
        <v>3</v>
      </c>
      <c r="D3" s="3"/>
      <c r="E3" s="2">
        <f t="shared" ref="E3" si="0">(B3)/(B3+C3+D3)</f>
        <v>0.7</v>
      </c>
      <c r="F3" s="3">
        <f>5+7+7+10+3+2+11+7+15+0</f>
        <v>67</v>
      </c>
      <c r="G3" s="3">
        <f>4+1+4+0+9+8+7+6+3+13</f>
        <v>55</v>
      </c>
      <c r="H3">
        <f t="shared" ref="H3" si="1">F3-G3</f>
        <v>12</v>
      </c>
      <c r="J3">
        <f>40*2</f>
        <v>80</v>
      </c>
      <c r="L3">
        <f t="shared" ref="L3" si="2">B3*10</f>
        <v>70</v>
      </c>
      <c r="M3">
        <f t="shared" ref="M3" si="3">D3*5</f>
        <v>0</v>
      </c>
      <c r="N3">
        <f>10*2</f>
        <v>20</v>
      </c>
      <c r="O3">
        <f t="shared" ref="O3" si="4">SUM(I3:N3)</f>
        <v>170</v>
      </c>
    </row>
    <row r="4" spans="1:27" x14ac:dyDescent="0.35">
      <c r="A4" s="3" t="s">
        <v>128</v>
      </c>
      <c r="B4" s="3">
        <f>1+1+1+1+1</f>
        <v>5</v>
      </c>
      <c r="C4" s="3">
        <f>1+1+1+1+1+1+1</f>
        <v>7</v>
      </c>
      <c r="D4" s="3"/>
      <c r="E4" s="2">
        <f t="shared" ref="E4:E5" si="5">(B4)/(B4+C4+D4)</f>
        <v>0.41666666666666669</v>
      </c>
      <c r="F4" s="3">
        <f>12+6+2+6+8+6+5+6+15+8+5+2</f>
        <v>81</v>
      </c>
      <c r="G4" s="3">
        <f>2+3+3+7+5+8+12+7+2+9+2+8</f>
        <v>68</v>
      </c>
      <c r="H4">
        <f t="shared" ref="H4:H5" si="6">F4-G4</f>
        <v>13</v>
      </c>
      <c r="K4">
        <f>20*2</f>
        <v>40</v>
      </c>
      <c r="L4">
        <f t="shared" ref="L4:L5" si="7">B4*10</f>
        <v>50</v>
      </c>
      <c r="M4">
        <f t="shared" ref="M4:M5" si="8">D4*5</f>
        <v>0</v>
      </c>
      <c r="N4">
        <f>10*3</f>
        <v>30</v>
      </c>
      <c r="O4">
        <f t="shared" ref="O4" si="9">SUM(I4:N4)</f>
        <v>120</v>
      </c>
    </row>
    <row r="5" spans="1:27" x14ac:dyDescent="0.35">
      <c r="A5" s="3" t="s">
        <v>156</v>
      </c>
      <c r="B5" s="3">
        <f>1+1+1+1</f>
        <v>4</v>
      </c>
      <c r="C5" s="3">
        <f>1</f>
        <v>1</v>
      </c>
      <c r="D5" s="3"/>
      <c r="E5" s="2">
        <f t="shared" si="5"/>
        <v>0.8</v>
      </c>
      <c r="F5" s="3">
        <f>7+2+5+5+10</f>
        <v>29</v>
      </c>
      <c r="G5" s="3">
        <f>4+4+2+1+2</f>
        <v>13</v>
      </c>
      <c r="H5">
        <f t="shared" si="6"/>
        <v>16</v>
      </c>
      <c r="I5">
        <f>60*1</f>
        <v>60</v>
      </c>
      <c r="L5">
        <f t="shared" si="7"/>
        <v>40</v>
      </c>
      <c r="M5">
        <f t="shared" si="8"/>
        <v>0</v>
      </c>
      <c r="N5">
        <f t="shared" ref="N5" si="10">10*1</f>
        <v>10</v>
      </c>
      <c r="O5">
        <f t="shared" ref="O5" si="11">SUM(I5:N5)</f>
        <v>110</v>
      </c>
    </row>
    <row r="6" spans="1:27" x14ac:dyDescent="0.35">
      <c r="A6" s="3" t="s">
        <v>62</v>
      </c>
      <c r="B6" s="3">
        <f>1+1+1+1+1</f>
        <v>5</v>
      </c>
      <c r="C6" s="3">
        <f>1</f>
        <v>1</v>
      </c>
      <c r="D6" s="3"/>
      <c r="E6" s="2">
        <f t="shared" ref="E6:E8" si="12">(B6)/(B6+C6+D6)</f>
        <v>0.83333333333333337</v>
      </c>
      <c r="F6" s="3">
        <f>7+0+5+19+7+9</f>
        <v>47</v>
      </c>
      <c r="G6" s="3">
        <f>0+3+4+1+2+2</f>
        <v>12</v>
      </c>
      <c r="H6">
        <f t="shared" ref="H6:H8" si="13">F6-G6</f>
        <v>35</v>
      </c>
      <c r="I6">
        <f>60*1</f>
        <v>60</v>
      </c>
      <c r="L6">
        <f t="shared" ref="L6:L8" si="14">B6*10</f>
        <v>50</v>
      </c>
      <c r="M6">
        <f t="shared" ref="M6:M8" si="15">D6*5</f>
        <v>0</v>
      </c>
      <c r="N6">
        <f>10*1</f>
        <v>10</v>
      </c>
      <c r="O6">
        <f t="shared" ref="O6" si="16">SUM(I6:N6)</f>
        <v>120</v>
      </c>
    </row>
    <row r="7" spans="1:27" x14ac:dyDescent="0.35">
      <c r="A7" s="3" t="s">
        <v>107</v>
      </c>
      <c r="B7" s="3">
        <f>1+1+1+1+1+1</f>
        <v>6</v>
      </c>
      <c r="C7" s="3">
        <f>1+1+1</f>
        <v>3</v>
      </c>
      <c r="D7" s="3"/>
      <c r="E7" s="2">
        <f t="shared" ref="E7" si="17">(B7)/(B7+C7+D7)</f>
        <v>0.66666666666666663</v>
      </c>
      <c r="F7" s="3">
        <f>11+8+9+0+5+2+13+5+7</f>
        <v>60</v>
      </c>
      <c r="G7" s="3">
        <f>5+4+5+10+13+12+1+2+6</f>
        <v>58</v>
      </c>
      <c r="H7">
        <f t="shared" ref="H7" si="18">F7-G7</f>
        <v>2</v>
      </c>
      <c r="I7">
        <f>60*1</f>
        <v>60</v>
      </c>
      <c r="K7">
        <f>20*1</f>
        <v>20</v>
      </c>
      <c r="L7">
        <f t="shared" ref="L7" si="19">B7*10</f>
        <v>60</v>
      </c>
      <c r="M7">
        <f t="shared" ref="M7" si="20">D7*5</f>
        <v>0</v>
      </c>
      <c r="N7">
        <f>10*2</f>
        <v>20</v>
      </c>
      <c r="O7">
        <f t="shared" ref="O7" si="21">SUM(I7:N7)</f>
        <v>160</v>
      </c>
    </row>
    <row r="8" spans="1:27" x14ac:dyDescent="0.35">
      <c r="A8" s="3" t="s">
        <v>106</v>
      </c>
      <c r="B8" s="3">
        <f>1</f>
        <v>1</v>
      </c>
      <c r="C8" s="3">
        <f>1+1+1</f>
        <v>3</v>
      </c>
      <c r="D8" s="3"/>
      <c r="E8" s="2">
        <f t="shared" si="12"/>
        <v>0.25</v>
      </c>
      <c r="F8" s="3">
        <f>4+4+6+3</f>
        <v>17</v>
      </c>
      <c r="G8" s="3">
        <f>5+2+7+7</f>
        <v>21</v>
      </c>
      <c r="H8">
        <f t="shared" si="13"/>
        <v>-4</v>
      </c>
      <c r="L8">
        <f t="shared" si="14"/>
        <v>10</v>
      </c>
      <c r="M8">
        <f t="shared" si="15"/>
        <v>0</v>
      </c>
      <c r="N8">
        <f t="shared" ref="N8" si="22">10*1</f>
        <v>10</v>
      </c>
      <c r="O8">
        <f t="shared" ref="O8" si="23">SUM(I8:N8)</f>
        <v>20</v>
      </c>
    </row>
    <row r="9" spans="1:27" x14ac:dyDescent="0.35">
      <c r="A9" s="3" t="s">
        <v>31</v>
      </c>
      <c r="B9" s="3">
        <f>1+1+1+1+1</f>
        <v>5</v>
      </c>
      <c r="C9" s="3"/>
      <c r="D9" s="3"/>
      <c r="E9" s="2">
        <f t="shared" ref="E9:E99" si="24">(B9)/(B9+C9+D9)</f>
        <v>1</v>
      </c>
      <c r="F9" s="3">
        <f>9+14+19+10+10</f>
        <v>62</v>
      </c>
      <c r="G9" s="3">
        <f>2+0+6+4+0</f>
        <v>12</v>
      </c>
      <c r="H9">
        <f t="shared" ref="H9:H23" si="25">F9-G9</f>
        <v>50</v>
      </c>
      <c r="I9">
        <f>60*1</f>
        <v>60</v>
      </c>
      <c r="L9">
        <f t="shared" ref="L9:L89" si="26">B9*10</f>
        <v>50</v>
      </c>
      <c r="M9">
        <f t="shared" ref="M9:M99" si="27">D9*5</f>
        <v>0</v>
      </c>
      <c r="N9">
        <f>10*1</f>
        <v>10</v>
      </c>
      <c r="O9">
        <f t="shared" ref="O9" si="28">SUM(I9:N9)</f>
        <v>120</v>
      </c>
    </row>
    <row r="10" spans="1:27" x14ac:dyDescent="0.35">
      <c r="A10" s="3" t="s">
        <v>20</v>
      </c>
      <c r="B10" s="3">
        <f>1+1+1+1+1+1+1+1</f>
        <v>8</v>
      </c>
      <c r="C10" s="3">
        <f>1+1+1+1+1+1+1+1+1+1</f>
        <v>10</v>
      </c>
      <c r="D10" s="3"/>
      <c r="E10" s="2">
        <f t="shared" si="24"/>
        <v>0.44444444444444442</v>
      </c>
      <c r="F10" s="3">
        <f>5+5+4+4+4+8+0+4+5+4+2+3+11+6+7+9+10+3</f>
        <v>94</v>
      </c>
      <c r="G10" s="3">
        <f>6+0+5+1+10+6+6+5+6+15+5+2+1+7+6+8+3+6</f>
        <v>98</v>
      </c>
      <c r="H10">
        <f>F10-G10</f>
        <v>-4</v>
      </c>
      <c r="J10">
        <f>40*2</f>
        <v>80</v>
      </c>
      <c r="L10">
        <f t="shared" si="26"/>
        <v>80</v>
      </c>
      <c r="M10">
        <f t="shared" si="27"/>
        <v>0</v>
      </c>
      <c r="N10">
        <f>10*4</f>
        <v>40</v>
      </c>
      <c r="O10">
        <f t="shared" ref="O10" si="29">SUM(I10:N10)</f>
        <v>200</v>
      </c>
    </row>
    <row r="11" spans="1:27" x14ac:dyDescent="0.35">
      <c r="A11" s="3" t="s">
        <v>125</v>
      </c>
      <c r="B11" s="3">
        <f>1+1+1+1+1+1+1+1+1</f>
        <v>9</v>
      </c>
      <c r="C11" s="3">
        <f>1+1+1</f>
        <v>3</v>
      </c>
      <c r="D11" s="3">
        <f>1+1</f>
        <v>2</v>
      </c>
      <c r="E11" s="2">
        <f t="shared" ref="E11" si="30">(B11)/(B11+C11+D11)</f>
        <v>0.6428571428571429</v>
      </c>
      <c r="F11" s="3">
        <f>13+5+1+3+7+7+3+12+6+0+10+11+12+12</f>
        <v>102</v>
      </c>
      <c r="G11" s="3">
        <f>5+5+4+4+3+4+3+3+3+1+1+2+4+2</f>
        <v>44</v>
      </c>
      <c r="H11">
        <f t="shared" ref="H11" si="31">F11-G11</f>
        <v>58</v>
      </c>
      <c r="I11">
        <f>60*2</f>
        <v>120</v>
      </c>
      <c r="K11">
        <f>20*1</f>
        <v>20</v>
      </c>
      <c r="L11">
        <f t="shared" ref="L11" si="32">B11*10</f>
        <v>90</v>
      </c>
      <c r="M11">
        <f t="shared" ref="M11" si="33">D11*5</f>
        <v>10</v>
      </c>
      <c r="N11">
        <f>10*3</f>
        <v>30</v>
      </c>
      <c r="O11">
        <f t="shared" ref="O11" si="34">SUM(I11:N11)</f>
        <v>270</v>
      </c>
    </row>
    <row r="12" spans="1:27" x14ac:dyDescent="0.35">
      <c r="A12" s="3" t="s">
        <v>32</v>
      </c>
      <c r="B12" s="3">
        <f>1</f>
        <v>1</v>
      </c>
      <c r="C12" s="3">
        <f>1+1+1</f>
        <v>3</v>
      </c>
      <c r="D12" s="3"/>
      <c r="E12" s="2">
        <f t="shared" si="24"/>
        <v>0.25</v>
      </c>
      <c r="F12" s="3">
        <f>6+3+4+1</f>
        <v>14</v>
      </c>
      <c r="G12" s="3">
        <f>5+4+7+4</f>
        <v>20</v>
      </c>
      <c r="H12">
        <f t="shared" si="25"/>
        <v>-6</v>
      </c>
      <c r="L12">
        <f t="shared" si="26"/>
        <v>10</v>
      </c>
      <c r="M12">
        <f t="shared" si="27"/>
        <v>0</v>
      </c>
      <c r="N12">
        <f t="shared" ref="N12:N43" si="35">10*1</f>
        <v>10</v>
      </c>
      <c r="O12">
        <f t="shared" ref="O12:O23" si="36">SUM(I12:N12)</f>
        <v>20</v>
      </c>
    </row>
    <row r="13" spans="1:27" x14ac:dyDescent="0.35">
      <c r="A13" s="3" t="s">
        <v>57</v>
      </c>
      <c r="B13" s="3">
        <f>1</f>
        <v>1</v>
      </c>
      <c r="C13" s="3">
        <f>1+1+1+1</f>
        <v>4</v>
      </c>
      <c r="D13" s="3"/>
      <c r="E13" s="2">
        <f t="shared" si="24"/>
        <v>0.2</v>
      </c>
      <c r="F13" s="3">
        <f>3+1+4+10+4</f>
        <v>22</v>
      </c>
      <c r="G13" s="3">
        <f>13+10+9+4+10</f>
        <v>46</v>
      </c>
      <c r="H13">
        <f t="shared" si="25"/>
        <v>-24</v>
      </c>
      <c r="J13">
        <f>40*1</f>
        <v>40</v>
      </c>
      <c r="L13">
        <f t="shared" si="26"/>
        <v>10</v>
      </c>
      <c r="M13">
        <f t="shared" si="27"/>
        <v>0</v>
      </c>
      <c r="N13">
        <f t="shared" si="35"/>
        <v>10</v>
      </c>
      <c r="O13">
        <f t="shared" ref="O13" si="37">SUM(I13:N13)</f>
        <v>60</v>
      </c>
    </row>
    <row r="14" spans="1:27" x14ac:dyDescent="0.35">
      <c r="A14" s="3" t="s">
        <v>72</v>
      </c>
      <c r="B14" s="3"/>
      <c r="C14" s="3">
        <f>1+1+1+1+1+1+1+1</f>
        <v>8</v>
      </c>
      <c r="D14" s="3"/>
      <c r="E14" s="2">
        <f t="shared" si="24"/>
        <v>0</v>
      </c>
      <c r="F14" s="3">
        <f>0+1+0+2+10+0+0+4</f>
        <v>17</v>
      </c>
      <c r="G14" s="3">
        <f>15+11+11+18+11+11+12+16</f>
        <v>105</v>
      </c>
      <c r="H14">
        <f t="shared" si="25"/>
        <v>-88</v>
      </c>
      <c r="L14">
        <f t="shared" si="26"/>
        <v>0</v>
      </c>
      <c r="M14">
        <f t="shared" si="27"/>
        <v>0</v>
      </c>
      <c r="N14">
        <f>10*2</f>
        <v>20</v>
      </c>
      <c r="O14">
        <f t="shared" si="36"/>
        <v>20</v>
      </c>
    </row>
    <row r="15" spans="1:27" x14ac:dyDescent="0.35">
      <c r="A15" s="3" t="s">
        <v>157</v>
      </c>
      <c r="B15" s="3">
        <f>1+1</f>
        <v>2</v>
      </c>
      <c r="C15" s="3">
        <f>1+1</f>
        <v>2</v>
      </c>
      <c r="D15" s="3"/>
      <c r="E15" s="2">
        <f t="shared" si="24"/>
        <v>0.5</v>
      </c>
      <c r="F15" s="3">
        <f>8+7+9+1</f>
        <v>25</v>
      </c>
      <c r="G15" s="3">
        <f>2+11+4+5</f>
        <v>22</v>
      </c>
      <c r="H15">
        <f t="shared" si="25"/>
        <v>3</v>
      </c>
      <c r="L15">
        <f t="shared" si="26"/>
        <v>20</v>
      </c>
      <c r="M15">
        <f t="shared" si="27"/>
        <v>0</v>
      </c>
      <c r="N15">
        <f t="shared" si="35"/>
        <v>10</v>
      </c>
      <c r="O15">
        <f t="shared" ref="O15" si="38">SUM(I15:N15)</f>
        <v>30</v>
      </c>
    </row>
    <row r="16" spans="1:27" x14ac:dyDescent="0.35">
      <c r="A16" s="3" t="s">
        <v>162</v>
      </c>
      <c r="B16" s="3">
        <f>1+1+1</f>
        <v>3</v>
      </c>
      <c r="C16" s="3">
        <f>1</f>
        <v>1</v>
      </c>
      <c r="D16" s="3">
        <f>1</f>
        <v>1</v>
      </c>
      <c r="E16" s="2">
        <f t="shared" ref="E16" si="39">(B16)/(B16+C16+D16)</f>
        <v>0.6</v>
      </c>
      <c r="F16" s="3">
        <f>1+3+2+12+10</f>
        <v>28</v>
      </c>
      <c r="G16" s="3">
        <f>0+3+5+3+4</f>
        <v>15</v>
      </c>
      <c r="H16">
        <f t="shared" ref="H16" si="40">F16-G16</f>
        <v>13</v>
      </c>
      <c r="I16">
        <f>60*1</f>
        <v>60</v>
      </c>
      <c r="L16">
        <f t="shared" ref="L16" si="41">B16*10</f>
        <v>30</v>
      </c>
      <c r="M16">
        <f t="shared" ref="M16" si="42">D16*5</f>
        <v>5</v>
      </c>
      <c r="N16">
        <f t="shared" si="35"/>
        <v>10</v>
      </c>
      <c r="O16">
        <f t="shared" ref="O16" si="43">SUM(I16:N16)</f>
        <v>105</v>
      </c>
    </row>
    <row r="17" spans="1:15" x14ac:dyDescent="0.35">
      <c r="A17" s="3" t="s">
        <v>108</v>
      </c>
      <c r="B17" s="3">
        <f>1+1+1+1</f>
        <v>4</v>
      </c>
      <c r="C17" s="3">
        <f>1+1+1+1+1+1+1</f>
        <v>7</v>
      </c>
      <c r="D17" s="3">
        <f>1</f>
        <v>1</v>
      </c>
      <c r="E17" s="2">
        <f t="shared" si="24"/>
        <v>0.33333333333333331</v>
      </c>
      <c r="F17" s="3">
        <f>10+0+9+2+9+9+3+3+0+0+6+2</f>
        <v>53</v>
      </c>
      <c r="G17" s="3">
        <f>9+6+10+3+1+0+3+12+5+13+4+4</f>
        <v>70</v>
      </c>
      <c r="H17">
        <f t="shared" si="25"/>
        <v>-17</v>
      </c>
      <c r="K17">
        <f>20*2</f>
        <v>40</v>
      </c>
      <c r="L17">
        <f t="shared" si="26"/>
        <v>40</v>
      </c>
      <c r="M17">
        <f t="shared" si="27"/>
        <v>5</v>
      </c>
      <c r="N17">
        <f>10*3</f>
        <v>30</v>
      </c>
      <c r="O17">
        <f t="shared" si="36"/>
        <v>115</v>
      </c>
    </row>
    <row r="18" spans="1:15" x14ac:dyDescent="0.35">
      <c r="A18" s="3" t="s">
        <v>105</v>
      </c>
      <c r="B18" s="3">
        <f>1+1+1+1+1+1</f>
        <v>6</v>
      </c>
      <c r="C18" s="3">
        <f>1+1+1+1</f>
        <v>4</v>
      </c>
      <c r="D18" s="3"/>
      <c r="E18" s="2">
        <f t="shared" si="24"/>
        <v>0.6</v>
      </c>
      <c r="F18" s="3">
        <f>6+1+5+5+11+8+4+0+6+2</f>
        <v>48</v>
      </c>
      <c r="G18" s="3">
        <f>0+8+9+4+8+6+2+8+1+10</f>
        <v>56</v>
      </c>
      <c r="H18">
        <f t="shared" ref="H18:H22" si="44">F18-G18</f>
        <v>-8</v>
      </c>
      <c r="I18">
        <f>60*1</f>
        <v>60</v>
      </c>
      <c r="J18">
        <f>40*1</f>
        <v>40</v>
      </c>
      <c r="L18">
        <f t="shared" si="26"/>
        <v>60</v>
      </c>
      <c r="M18">
        <f t="shared" si="27"/>
        <v>0</v>
      </c>
      <c r="N18">
        <f>10*2</f>
        <v>20</v>
      </c>
      <c r="O18">
        <f t="shared" ref="O18:O19" si="45">SUM(I18:N18)</f>
        <v>180</v>
      </c>
    </row>
    <row r="19" spans="1:15" x14ac:dyDescent="0.35">
      <c r="A19" s="3" t="s">
        <v>79</v>
      </c>
      <c r="B19" s="3">
        <f>1+1</f>
        <v>2</v>
      </c>
      <c r="C19" s="3">
        <f>1+1+1+1+1+1</f>
        <v>6</v>
      </c>
      <c r="D19" s="3"/>
      <c r="E19" s="2">
        <f t="shared" ref="E19:E22" si="46">(B19)/(B19+C19+D19)</f>
        <v>0.25</v>
      </c>
      <c r="F19" s="3">
        <f>2+11+5+6+1+0+12+0</f>
        <v>37</v>
      </c>
      <c r="G19" s="3">
        <f>11+1+9+8+16+12+5+12</f>
        <v>74</v>
      </c>
      <c r="H19">
        <f t="shared" si="44"/>
        <v>-37</v>
      </c>
      <c r="K19">
        <f>20*1</f>
        <v>20</v>
      </c>
      <c r="L19">
        <f t="shared" ref="L19:L22" si="47">B19*10</f>
        <v>20</v>
      </c>
      <c r="M19">
        <f t="shared" ref="M19:M22" si="48">D19*5</f>
        <v>0</v>
      </c>
      <c r="N19">
        <f>10*2</f>
        <v>20</v>
      </c>
      <c r="O19">
        <f t="shared" si="45"/>
        <v>60</v>
      </c>
    </row>
    <row r="20" spans="1:15" x14ac:dyDescent="0.35">
      <c r="A20" s="3" t="s">
        <v>149</v>
      </c>
      <c r="B20" s="3">
        <f>1</f>
        <v>1</v>
      </c>
      <c r="C20" s="3">
        <f>1+1+1</f>
        <v>3</v>
      </c>
      <c r="D20" s="3"/>
      <c r="E20" s="2">
        <f t="shared" si="46"/>
        <v>0.25</v>
      </c>
      <c r="F20" s="3">
        <f>6+4+13+0</f>
        <v>23</v>
      </c>
      <c r="G20" s="3">
        <f>7+7+1+5</f>
        <v>20</v>
      </c>
      <c r="H20">
        <f t="shared" si="44"/>
        <v>3</v>
      </c>
      <c r="K20">
        <f>20*1</f>
        <v>20</v>
      </c>
      <c r="L20">
        <f t="shared" si="47"/>
        <v>10</v>
      </c>
      <c r="M20">
        <f t="shared" si="48"/>
        <v>0</v>
      </c>
      <c r="N20">
        <f t="shared" si="35"/>
        <v>10</v>
      </c>
      <c r="O20">
        <f t="shared" ref="O20" si="49">SUM(I20:N20)</f>
        <v>40</v>
      </c>
    </row>
    <row r="21" spans="1:15" x14ac:dyDescent="0.35">
      <c r="A21" s="3" t="s">
        <v>146</v>
      </c>
      <c r="B21" s="3"/>
      <c r="C21" s="3">
        <f>1+1+1+1</f>
        <v>4</v>
      </c>
      <c r="D21" s="3"/>
      <c r="E21" s="2">
        <f t="shared" ref="E21" si="50">(B21)/(B21+C21+D21)</f>
        <v>0</v>
      </c>
      <c r="F21" s="3">
        <f>5+0+6+2</f>
        <v>13</v>
      </c>
      <c r="G21" s="3">
        <f>6+9+8+6</f>
        <v>29</v>
      </c>
      <c r="H21">
        <f t="shared" ref="H21" si="51">F21-G21</f>
        <v>-16</v>
      </c>
      <c r="L21">
        <f t="shared" ref="L21" si="52">B21*10</f>
        <v>0</v>
      </c>
      <c r="M21">
        <f t="shared" ref="M21" si="53">D21*5</f>
        <v>0</v>
      </c>
      <c r="N21">
        <f t="shared" si="35"/>
        <v>10</v>
      </c>
      <c r="O21">
        <f t="shared" ref="O21" si="54">SUM(I21:N21)</f>
        <v>10</v>
      </c>
    </row>
    <row r="22" spans="1:15" x14ac:dyDescent="0.35">
      <c r="A22" s="3" t="s">
        <v>148</v>
      </c>
      <c r="B22" s="3">
        <f>1+1+1</f>
        <v>3</v>
      </c>
      <c r="C22" s="3">
        <f>1+1+1+1+1+1+1</f>
        <v>7</v>
      </c>
      <c r="D22" s="3"/>
      <c r="E22" s="2">
        <f t="shared" si="46"/>
        <v>0.3</v>
      </c>
      <c r="F22" s="3">
        <f>6+8+1+6+4+2+2+4+16+3</f>
        <v>52</v>
      </c>
      <c r="G22" s="3">
        <f>5+9+13+2+5+15+18+17+4+12</f>
        <v>100</v>
      </c>
      <c r="H22">
        <f t="shared" si="44"/>
        <v>-48</v>
      </c>
      <c r="J22">
        <f>40*1</f>
        <v>40</v>
      </c>
      <c r="L22">
        <f t="shared" si="47"/>
        <v>30</v>
      </c>
      <c r="M22">
        <f t="shared" si="48"/>
        <v>0</v>
      </c>
      <c r="N22">
        <f>10*2</f>
        <v>20</v>
      </c>
      <c r="O22">
        <f t="shared" ref="O22" si="55">SUM(I22:N22)</f>
        <v>90</v>
      </c>
    </row>
    <row r="23" spans="1:15" x14ac:dyDescent="0.35">
      <c r="A23" s="3" t="s">
        <v>104</v>
      </c>
      <c r="B23" s="3">
        <f>1+1+1+1+1</f>
        <v>5</v>
      </c>
      <c r="C23" s="3"/>
      <c r="D23" s="3"/>
      <c r="E23" s="2">
        <f t="shared" ref="E23:E26" si="56">(B23)/(B23+C23+D23)</f>
        <v>1</v>
      </c>
      <c r="F23" s="3">
        <f>9+8+12+7+9</f>
        <v>45</v>
      </c>
      <c r="G23" s="3">
        <f>2+1+3+3+3</f>
        <v>12</v>
      </c>
      <c r="H23">
        <f t="shared" si="25"/>
        <v>33</v>
      </c>
      <c r="I23">
        <f>60*1</f>
        <v>60</v>
      </c>
      <c r="L23">
        <f t="shared" ref="L23:L26" si="57">B23*10</f>
        <v>50</v>
      </c>
      <c r="M23">
        <f t="shared" ref="M23:M26" si="58">D23*5</f>
        <v>0</v>
      </c>
      <c r="N23">
        <f t="shared" ref="N23:N24" si="59">10*1</f>
        <v>10</v>
      </c>
      <c r="O23">
        <f t="shared" si="36"/>
        <v>120</v>
      </c>
    </row>
    <row r="24" spans="1:15" x14ac:dyDescent="0.35">
      <c r="A24" s="3" t="s">
        <v>127</v>
      </c>
      <c r="B24" s="3">
        <f>1+1+1+1</f>
        <v>4</v>
      </c>
      <c r="C24" s="3">
        <f>1</f>
        <v>1</v>
      </c>
      <c r="D24" s="3"/>
      <c r="E24" s="2">
        <f t="shared" ref="E24" si="60">(B24)/(B24+C24+D24)</f>
        <v>0.8</v>
      </c>
      <c r="F24" s="3">
        <f>10+1+11+11+4</f>
        <v>37</v>
      </c>
      <c r="G24" s="3">
        <f>3+13+1+3</f>
        <v>20</v>
      </c>
      <c r="H24">
        <f t="shared" ref="H24" si="61">F24-G24</f>
        <v>17</v>
      </c>
      <c r="I24">
        <f>60*1</f>
        <v>60</v>
      </c>
      <c r="L24">
        <f t="shared" ref="L24" si="62">B24*10</f>
        <v>40</v>
      </c>
      <c r="M24">
        <f t="shared" ref="M24" si="63">D24*5</f>
        <v>0</v>
      </c>
      <c r="N24">
        <f t="shared" si="59"/>
        <v>10</v>
      </c>
      <c r="O24">
        <f t="shared" ref="O24" si="64">SUM(I24:N24)</f>
        <v>110</v>
      </c>
    </row>
    <row r="25" spans="1:15" x14ac:dyDescent="0.35">
      <c r="A25" s="3" t="s">
        <v>109</v>
      </c>
      <c r="B25" s="3">
        <f>1</f>
        <v>1</v>
      </c>
      <c r="C25" s="3">
        <f>1+1+1</f>
        <v>3</v>
      </c>
      <c r="D25" s="3"/>
      <c r="E25" s="2">
        <f t="shared" si="56"/>
        <v>0.25</v>
      </c>
      <c r="F25" s="3">
        <f>2+4+10+3</f>
        <v>19</v>
      </c>
      <c r="G25" s="3">
        <f>9+7+9+13</f>
        <v>38</v>
      </c>
      <c r="H25">
        <f t="shared" ref="H25:H26" si="65">F25-G25</f>
        <v>-19</v>
      </c>
      <c r="L25">
        <f t="shared" si="57"/>
        <v>10</v>
      </c>
      <c r="M25">
        <f t="shared" si="58"/>
        <v>0</v>
      </c>
      <c r="N25">
        <f t="shared" si="35"/>
        <v>10</v>
      </c>
      <c r="O25">
        <f t="shared" ref="O25:O26" si="66">SUM(I25:N25)</f>
        <v>20</v>
      </c>
    </row>
    <row r="26" spans="1:15" x14ac:dyDescent="0.35">
      <c r="A26" s="3" t="s">
        <v>126</v>
      </c>
      <c r="B26" s="3">
        <f>1</f>
        <v>1</v>
      </c>
      <c r="C26" s="3">
        <f>1+1+1</f>
        <v>3</v>
      </c>
      <c r="D26" s="3"/>
      <c r="E26" s="2">
        <f t="shared" si="56"/>
        <v>0.25</v>
      </c>
      <c r="F26" s="3">
        <f>4+5+1+2</f>
        <v>12</v>
      </c>
      <c r="G26" s="3">
        <f>11+2+11+5</f>
        <v>29</v>
      </c>
      <c r="H26">
        <f t="shared" si="65"/>
        <v>-17</v>
      </c>
      <c r="K26">
        <f>20*1</f>
        <v>20</v>
      </c>
      <c r="L26">
        <f t="shared" si="57"/>
        <v>10</v>
      </c>
      <c r="M26">
        <f t="shared" si="58"/>
        <v>0</v>
      </c>
      <c r="N26">
        <f t="shared" si="35"/>
        <v>10</v>
      </c>
      <c r="O26">
        <f t="shared" si="66"/>
        <v>40</v>
      </c>
    </row>
    <row r="27" spans="1:15" x14ac:dyDescent="0.35">
      <c r="A27" s="3" t="s">
        <v>33</v>
      </c>
      <c r="B27" s="3">
        <f>1+1+1+1+1+1+1+1+1</f>
        <v>9</v>
      </c>
      <c r="C27" s="3">
        <f>1+1+1+1</f>
        <v>4</v>
      </c>
      <c r="D27" s="3"/>
      <c r="E27" s="2">
        <f t="shared" si="24"/>
        <v>0.69230769230769229</v>
      </c>
      <c r="F27" s="3">
        <f>3+0+5+1+11+5+11+8+8+8+7+11+14</f>
        <v>92</v>
      </c>
      <c r="G27" s="3">
        <f>4+14+4+9+2+8+0+6+5+6+2+10+8</f>
        <v>78</v>
      </c>
      <c r="H27">
        <f>F27-G27</f>
        <v>14</v>
      </c>
      <c r="I27">
        <f>60*2</f>
        <v>120</v>
      </c>
      <c r="L27">
        <f t="shared" si="26"/>
        <v>90</v>
      </c>
      <c r="M27">
        <f t="shared" si="27"/>
        <v>0</v>
      </c>
      <c r="N27">
        <f>10*3</f>
        <v>30</v>
      </c>
      <c r="O27">
        <f t="shared" ref="O27:O29" si="67">SUM(I27:N27)</f>
        <v>240</v>
      </c>
    </row>
    <row r="28" spans="1:15" x14ac:dyDescent="0.35">
      <c r="A28" s="3" t="s">
        <v>124</v>
      </c>
      <c r="B28" s="3">
        <f>1+1+1</f>
        <v>3</v>
      </c>
      <c r="C28" s="3">
        <f>1</f>
        <v>1</v>
      </c>
      <c r="D28" s="3">
        <f>1</f>
        <v>1</v>
      </c>
      <c r="E28" s="2">
        <f t="shared" si="24"/>
        <v>0.6</v>
      </c>
      <c r="F28" s="3">
        <f>3+11+14+11+4</f>
        <v>43</v>
      </c>
      <c r="G28" s="3">
        <f>3+4+3+0+7</f>
        <v>17</v>
      </c>
      <c r="H28">
        <f t="shared" ref="H28" si="68">F28-G28</f>
        <v>26</v>
      </c>
      <c r="J28">
        <f>40*1</f>
        <v>40</v>
      </c>
      <c r="L28">
        <f t="shared" si="26"/>
        <v>30</v>
      </c>
      <c r="M28">
        <f t="shared" si="27"/>
        <v>5</v>
      </c>
      <c r="N28">
        <f t="shared" si="35"/>
        <v>10</v>
      </c>
      <c r="O28">
        <f t="shared" si="67"/>
        <v>85</v>
      </c>
    </row>
    <row r="29" spans="1:15" x14ac:dyDescent="0.35">
      <c r="A29" s="3" t="s">
        <v>133</v>
      </c>
      <c r="B29" s="3">
        <f>1+1+1+1</f>
        <v>4</v>
      </c>
      <c r="C29" s="3">
        <f>1+1+1+1+1</f>
        <v>5</v>
      </c>
      <c r="D29" s="3"/>
      <c r="E29" s="2">
        <f t="shared" si="24"/>
        <v>0.44444444444444442</v>
      </c>
      <c r="F29" s="3">
        <f>1+4+7+3+8+3+13+12+2</f>
        <v>53</v>
      </c>
      <c r="G29" s="3">
        <f>7+8+6+2+11+4+0+0+8</f>
        <v>46</v>
      </c>
      <c r="H29">
        <f t="shared" ref="H29" si="69">F29-G29</f>
        <v>7</v>
      </c>
      <c r="J29">
        <f>40</f>
        <v>40</v>
      </c>
      <c r="L29">
        <f t="shared" si="26"/>
        <v>40</v>
      </c>
      <c r="M29">
        <f t="shared" si="27"/>
        <v>0</v>
      </c>
      <c r="N29">
        <f>10*2</f>
        <v>20</v>
      </c>
      <c r="O29">
        <f t="shared" si="67"/>
        <v>100</v>
      </c>
    </row>
    <row r="30" spans="1:15" x14ac:dyDescent="0.35">
      <c r="A30" s="3" t="s">
        <v>130</v>
      </c>
      <c r="B30" s="3">
        <f>1+1+1+1</f>
        <v>4</v>
      </c>
      <c r="C30" s="3">
        <f>1+1+1+1+1+1+1</f>
        <v>7</v>
      </c>
      <c r="D30" s="3">
        <f>1</f>
        <v>1</v>
      </c>
      <c r="E30" s="2">
        <f t="shared" ref="E30:E35" si="70">(B30)/(B30+C30+D30)</f>
        <v>0.33333333333333331</v>
      </c>
      <c r="F30" s="3">
        <f>0+7+9+6+2+6+2+2+0+4+13+4</f>
        <v>55</v>
      </c>
      <c r="G30" s="3">
        <f>7+21+2+5+10+8+2+5+10+3+4+12</f>
        <v>89</v>
      </c>
      <c r="H30">
        <f t="shared" ref="H30:H35" si="71">F30-G30</f>
        <v>-34</v>
      </c>
      <c r="K30">
        <f>20*2</f>
        <v>40</v>
      </c>
      <c r="L30">
        <f t="shared" ref="L30:L35" si="72">B30*10</f>
        <v>40</v>
      </c>
      <c r="M30">
        <f t="shared" ref="M30:M35" si="73">D30*5</f>
        <v>5</v>
      </c>
      <c r="N30">
        <f>10*3</f>
        <v>30</v>
      </c>
      <c r="O30">
        <f t="shared" ref="O30" si="74">SUM(I30:N30)</f>
        <v>115</v>
      </c>
    </row>
    <row r="31" spans="1:15" x14ac:dyDescent="0.35">
      <c r="A31" s="3" t="s">
        <v>131</v>
      </c>
      <c r="B31" s="3">
        <f>1+1+1+1+1</f>
        <v>5</v>
      </c>
      <c r="C31" s="3">
        <f>1+1+1+1+1+1</f>
        <v>6</v>
      </c>
      <c r="D31" s="3"/>
      <c r="E31" s="2">
        <f t="shared" si="70"/>
        <v>0.45454545454545453</v>
      </c>
      <c r="F31" s="3">
        <f>5+3+12+10+5+9+12+12+10+8+11</f>
        <v>97</v>
      </c>
      <c r="G31" s="3">
        <f>6+6+6+11+8+11+0+0+9+14+0</f>
        <v>71</v>
      </c>
      <c r="H31">
        <f t="shared" si="71"/>
        <v>26</v>
      </c>
      <c r="J31">
        <f>40*1</f>
        <v>40</v>
      </c>
      <c r="L31">
        <f t="shared" si="72"/>
        <v>50</v>
      </c>
      <c r="M31">
        <f t="shared" si="73"/>
        <v>0</v>
      </c>
      <c r="N31">
        <f>10*2</f>
        <v>20</v>
      </c>
      <c r="O31">
        <f t="shared" ref="O31" si="75">SUM(I31:N31)</f>
        <v>110</v>
      </c>
    </row>
    <row r="32" spans="1:15" x14ac:dyDescent="0.35">
      <c r="A32" s="3" t="s">
        <v>154</v>
      </c>
      <c r="B32" s="3"/>
      <c r="C32" s="3">
        <f>1+1+1+1</f>
        <v>4</v>
      </c>
      <c r="D32" s="3"/>
      <c r="E32" s="2">
        <f t="shared" si="70"/>
        <v>0</v>
      </c>
      <c r="F32" s="3">
        <f>2+4+6+3</f>
        <v>15</v>
      </c>
      <c r="G32" s="3">
        <f>8+13+7+15</f>
        <v>43</v>
      </c>
      <c r="H32">
        <f t="shared" si="71"/>
        <v>-28</v>
      </c>
      <c r="L32">
        <f t="shared" si="72"/>
        <v>0</v>
      </c>
      <c r="M32">
        <f t="shared" si="73"/>
        <v>0</v>
      </c>
      <c r="N32">
        <f t="shared" si="35"/>
        <v>10</v>
      </c>
      <c r="O32">
        <f t="shared" ref="O32" si="76">SUM(I32:N32)</f>
        <v>10</v>
      </c>
    </row>
    <row r="33" spans="1:15" x14ac:dyDescent="0.35">
      <c r="A33" s="3" t="s">
        <v>155</v>
      </c>
      <c r="B33" s="3">
        <f>1+1+1</f>
        <v>3</v>
      </c>
      <c r="C33" s="3">
        <f>1</f>
        <v>1</v>
      </c>
      <c r="D33" s="3">
        <f>1</f>
        <v>1</v>
      </c>
      <c r="E33" s="2">
        <f t="shared" ref="E33:E34" si="77">(B33)/(B33+C33+D33)</f>
        <v>0.6</v>
      </c>
      <c r="F33" s="3">
        <f>4+2+8+10+13</f>
        <v>37</v>
      </c>
      <c r="G33" s="3">
        <f>7+2+0+0+0</f>
        <v>9</v>
      </c>
      <c r="H33">
        <f t="shared" ref="H33:H34" si="78">F33-G33</f>
        <v>28</v>
      </c>
      <c r="I33">
        <f>60*1</f>
        <v>60</v>
      </c>
      <c r="L33">
        <f t="shared" ref="L33:L34" si="79">B33*10</f>
        <v>30</v>
      </c>
      <c r="M33">
        <f t="shared" ref="M33:M34" si="80">D33*5</f>
        <v>5</v>
      </c>
      <c r="N33">
        <f t="shared" si="35"/>
        <v>10</v>
      </c>
      <c r="O33">
        <f t="shared" ref="O33" si="81">SUM(I33:N33)</f>
        <v>105</v>
      </c>
    </row>
    <row r="34" spans="1:15" x14ac:dyDescent="0.35">
      <c r="A34" s="3" t="s">
        <v>163</v>
      </c>
      <c r="B34" s="3">
        <f>1+1+1</f>
        <v>3</v>
      </c>
      <c r="C34" s="3">
        <f>1</f>
        <v>1</v>
      </c>
      <c r="D34" s="3">
        <f>1</f>
        <v>1</v>
      </c>
      <c r="E34" s="2">
        <f t="shared" si="77"/>
        <v>0.6</v>
      </c>
      <c r="F34" s="3">
        <f>5+3+9+8+2</f>
        <v>27</v>
      </c>
      <c r="G34" s="3">
        <f>2+3+4+2+12</f>
        <v>23</v>
      </c>
      <c r="H34">
        <f t="shared" si="78"/>
        <v>4</v>
      </c>
      <c r="J34">
        <f>40*1</f>
        <v>40</v>
      </c>
      <c r="L34">
        <f t="shared" si="79"/>
        <v>30</v>
      </c>
      <c r="M34">
        <f t="shared" si="80"/>
        <v>5</v>
      </c>
      <c r="N34">
        <f t="shared" si="35"/>
        <v>10</v>
      </c>
      <c r="O34">
        <f t="shared" ref="O34" si="82">SUM(I34:N34)</f>
        <v>85</v>
      </c>
    </row>
    <row r="35" spans="1:15" x14ac:dyDescent="0.35">
      <c r="A35" s="3" t="s">
        <v>153</v>
      </c>
      <c r="B35" s="3">
        <f>1+1</f>
        <v>2</v>
      </c>
      <c r="C35" s="3">
        <f>1+1</f>
        <v>2</v>
      </c>
      <c r="D35" s="3"/>
      <c r="E35" s="2">
        <f t="shared" si="70"/>
        <v>0.5</v>
      </c>
      <c r="F35" s="3">
        <f>16+11+7+9</f>
        <v>43</v>
      </c>
      <c r="G35" s="3">
        <f>1+9+8+10</f>
        <v>28</v>
      </c>
      <c r="H35">
        <f t="shared" si="71"/>
        <v>15</v>
      </c>
      <c r="K35">
        <f>20*1</f>
        <v>20</v>
      </c>
      <c r="L35">
        <f t="shared" si="72"/>
        <v>20</v>
      </c>
      <c r="M35">
        <f t="shared" si="73"/>
        <v>0</v>
      </c>
      <c r="N35">
        <f t="shared" si="35"/>
        <v>10</v>
      </c>
      <c r="O35">
        <f t="shared" ref="O35" si="83">SUM(I35:N35)</f>
        <v>50</v>
      </c>
    </row>
    <row r="36" spans="1:15" x14ac:dyDescent="0.35">
      <c r="A36" s="3" t="s">
        <v>21</v>
      </c>
      <c r="B36" s="3">
        <f>1+1+1+1+1+1+1+1</f>
        <v>8</v>
      </c>
      <c r="C36" s="3">
        <f>1+1+1+1+1+1+1+1+1+1+1+1</f>
        <v>12</v>
      </c>
      <c r="D36" s="3">
        <f>1</f>
        <v>1</v>
      </c>
      <c r="E36" s="2">
        <f t="shared" si="24"/>
        <v>0.38095238095238093</v>
      </c>
      <c r="F36" s="3">
        <f>4+0+3+7+7+0+5+9+2+3+13+4+5+6+0+4+3+5+7+4+4</f>
        <v>95</v>
      </c>
      <c r="G36" s="3">
        <f>3+5+14+1+6+10+11+10+4+12+3+5+5+5+11+3+4+0+3+13+6</f>
        <v>134</v>
      </c>
      <c r="H36">
        <f t="shared" ref="H36:H86" si="84">F36-G36</f>
        <v>-39</v>
      </c>
      <c r="J36">
        <f>40*2</f>
        <v>80</v>
      </c>
      <c r="L36">
        <f t="shared" si="26"/>
        <v>80</v>
      </c>
      <c r="M36">
        <f t="shared" si="27"/>
        <v>5</v>
      </c>
      <c r="N36">
        <f>10*4</f>
        <v>40</v>
      </c>
      <c r="O36">
        <f t="shared" ref="O36" si="85">SUM(I36:N36)</f>
        <v>205</v>
      </c>
    </row>
    <row r="37" spans="1:15" x14ac:dyDescent="0.35">
      <c r="A37" s="3" t="s">
        <v>22</v>
      </c>
      <c r="B37" s="3">
        <f>1+1+1+1+1+1+1+1+1+1+1</f>
        <v>11</v>
      </c>
      <c r="C37" s="3">
        <f>1+1+1+1+1+1</f>
        <v>6</v>
      </c>
      <c r="D37" s="3">
        <f>1+1</f>
        <v>2</v>
      </c>
      <c r="E37" s="2">
        <f t="shared" si="24"/>
        <v>0.57894736842105265</v>
      </c>
      <c r="F37" s="3">
        <f>2+4+14+7+9+6+5+21+11+2+3+15+4+7+7+8+13+4+1</f>
        <v>143</v>
      </c>
      <c r="G37" s="3">
        <f>9+6+3+4+1+7+5+7+7+7+3+4+1+6+4+2+4+9+6</f>
        <v>95</v>
      </c>
      <c r="H37">
        <f t="shared" si="84"/>
        <v>48</v>
      </c>
      <c r="I37">
        <f>60*1</f>
        <v>60</v>
      </c>
      <c r="K37">
        <f>20*2</f>
        <v>40</v>
      </c>
      <c r="L37">
        <f t="shared" si="26"/>
        <v>110</v>
      </c>
      <c r="M37">
        <f t="shared" si="27"/>
        <v>10</v>
      </c>
      <c r="N37">
        <f>10*4</f>
        <v>40</v>
      </c>
      <c r="O37">
        <f t="shared" ref="O37" si="86">SUM(I37:N37)</f>
        <v>260</v>
      </c>
    </row>
    <row r="38" spans="1:15" x14ac:dyDescent="0.35">
      <c r="A38" s="3" t="s">
        <v>74</v>
      </c>
      <c r="B38" s="3">
        <f>1+1+1+1</f>
        <v>4</v>
      </c>
      <c r="C38" s="3">
        <f>1</f>
        <v>1</v>
      </c>
      <c r="D38" s="3"/>
      <c r="E38" s="2">
        <f t="shared" ref="E38" si="87">(B38)/(B38+C38+D38)</f>
        <v>0.8</v>
      </c>
      <c r="F38" s="3">
        <f>15+8+9+18+0</f>
        <v>50</v>
      </c>
      <c r="G38" s="3">
        <f>0+5+5+2+2</f>
        <v>14</v>
      </c>
      <c r="H38">
        <f t="shared" si="84"/>
        <v>36</v>
      </c>
      <c r="J38">
        <f>40*1</f>
        <v>40</v>
      </c>
      <c r="L38">
        <f t="shared" ref="L38" si="88">B38*10</f>
        <v>40</v>
      </c>
      <c r="M38">
        <f t="shared" ref="M38" si="89">D38*5</f>
        <v>0</v>
      </c>
      <c r="N38">
        <f t="shared" si="35"/>
        <v>10</v>
      </c>
      <c r="O38">
        <f t="shared" ref="O38" si="90">SUM(I38:N38)</f>
        <v>90</v>
      </c>
    </row>
    <row r="39" spans="1:15" x14ac:dyDescent="0.35">
      <c r="A39" s="3" t="s">
        <v>69</v>
      </c>
      <c r="B39" s="3">
        <f>1+1+1</f>
        <v>3</v>
      </c>
      <c r="C39" s="3">
        <f>1</f>
        <v>1</v>
      </c>
      <c r="D39" s="3">
        <f>1</f>
        <v>1</v>
      </c>
      <c r="E39" s="2">
        <f t="shared" ref="E39:E40" si="91">(B39)/(B39+C39+D39)</f>
        <v>0.6</v>
      </c>
      <c r="F39" s="3">
        <f>5+3+6+10+2</f>
        <v>26</v>
      </c>
      <c r="G39" s="3">
        <f>5+0+0+2+9</f>
        <v>16</v>
      </c>
      <c r="H39">
        <f t="shared" ref="H39:H40" si="92">F39-G39</f>
        <v>10</v>
      </c>
      <c r="J39">
        <f>40*1</f>
        <v>40</v>
      </c>
      <c r="L39">
        <f t="shared" ref="L39:L40" si="93">B39*10</f>
        <v>30</v>
      </c>
      <c r="M39">
        <f t="shared" ref="M39:M40" si="94">D39*5</f>
        <v>5</v>
      </c>
      <c r="N39">
        <f t="shared" si="35"/>
        <v>10</v>
      </c>
      <c r="O39">
        <f t="shared" ref="O39" si="95">SUM(I39:N39)</f>
        <v>85</v>
      </c>
    </row>
    <row r="40" spans="1:15" x14ac:dyDescent="0.35">
      <c r="A40" s="3" t="s">
        <v>70</v>
      </c>
      <c r="B40" s="3">
        <f>1+1+1+1+1+1</f>
        <v>6</v>
      </c>
      <c r="C40" s="3">
        <f>1+1+1+1+1+1+1+1</f>
        <v>8</v>
      </c>
      <c r="D40" s="3"/>
      <c r="E40" s="2">
        <f t="shared" si="91"/>
        <v>0.42857142857142855</v>
      </c>
      <c r="F40" s="3">
        <f>6+7+2+1+5+2+8+7+10+13+18+2+6+5</f>
        <v>92</v>
      </c>
      <c r="G40" s="3">
        <f>8+11+9+19+8+7+7+6+11+3+2+11+4+2</f>
        <v>108</v>
      </c>
      <c r="H40">
        <f t="shared" si="92"/>
        <v>-16</v>
      </c>
      <c r="I40">
        <f>60*1</f>
        <v>60</v>
      </c>
      <c r="L40">
        <f t="shared" si="93"/>
        <v>60</v>
      </c>
      <c r="M40">
        <f t="shared" si="94"/>
        <v>0</v>
      </c>
      <c r="N40">
        <f>10*3</f>
        <v>30</v>
      </c>
      <c r="O40">
        <f t="shared" ref="O40" si="96">SUM(I40:N40)</f>
        <v>150</v>
      </c>
    </row>
    <row r="41" spans="1:15" x14ac:dyDescent="0.35">
      <c r="A41" s="3" t="s">
        <v>34</v>
      </c>
      <c r="B41" s="3">
        <f>1+1</f>
        <v>2</v>
      </c>
      <c r="C41" s="3">
        <f>1+1</f>
        <v>2</v>
      </c>
      <c r="D41" s="3"/>
      <c r="E41" s="2">
        <f t="shared" si="24"/>
        <v>0.5</v>
      </c>
      <c r="F41" s="3">
        <f>6+4+6+1</f>
        <v>17</v>
      </c>
      <c r="G41" s="3">
        <f>4+3+19+7</f>
        <v>33</v>
      </c>
      <c r="H41">
        <f t="shared" si="84"/>
        <v>-16</v>
      </c>
      <c r="K41">
        <f>20*1</f>
        <v>20</v>
      </c>
      <c r="L41">
        <f t="shared" si="26"/>
        <v>20</v>
      </c>
      <c r="M41">
        <f t="shared" si="27"/>
        <v>0</v>
      </c>
      <c r="N41">
        <f t="shared" si="35"/>
        <v>10</v>
      </c>
      <c r="O41">
        <f t="shared" ref="O41:O42" si="97">SUM(I41:N41)</f>
        <v>50</v>
      </c>
    </row>
    <row r="42" spans="1:15" x14ac:dyDescent="0.35">
      <c r="A42" s="3" t="s">
        <v>129</v>
      </c>
      <c r="B42" s="3">
        <f>1+1+1+1</f>
        <v>4</v>
      </c>
      <c r="C42" s="3">
        <f>1+1+1+1+1+1+1+1+1+1</f>
        <v>10</v>
      </c>
      <c r="D42" s="3"/>
      <c r="E42" s="2">
        <f t="shared" si="24"/>
        <v>0.2857142857142857</v>
      </c>
      <c r="F42" s="3">
        <f>3+3+6+1+1+3+8+3+5+5+11+3+4+4</f>
        <v>60</v>
      </c>
      <c r="G42" s="3">
        <f>10+14+12+11+9+7+6+10+0+4+10+7+6+10</f>
        <v>116</v>
      </c>
      <c r="H42">
        <f t="shared" si="84"/>
        <v>-56</v>
      </c>
      <c r="I42">
        <f>60*1</f>
        <v>60</v>
      </c>
      <c r="K42">
        <f>20*1</f>
        <v>20</v>
      </c>
      <c r="L42">
        <f t="shared" si="26"/>
        <v>40</v>
      </c>
      <c r="M42">
        <f t="shared" si="27"/>
        <v>0</v>
      </c>
      <c r="N42">
        <f>10*3</f>
        <v>30</v>
      </c>
      <c r="O42">
        <f t="shared" si="97"/>
        <v>150</v>
      </c>
    </row>
    <row r="43" spans="1:15" x14ac:dyDescent="0.35">
      <c r="A43" s="3" t="s">
        <v>164</v>
      </c>
      <c r="B43" s="3">
        <f>1+1+1+1</f>
        <v>4</v>
      </c>
      <c r="C43" s="3">
        <f>1+1</f>
        <v>2</v>
      </c>
      <c r="D43" s="3"/>
      <c r="E43" s="2">
        <f t="shared" si="24"/>
        <v>0.66666666666666663</v>
      </c>
      <c r="F43" s="3">
        <f>2+9+17+4+8+2</f>
        <v>42</v>
      </c>
      <c r="G43" s="3">
        <f>5+8+4+2+2+5</f>
        <v>26</v>
      </c>
      <c r="H43">
        <f t="shared" si="84"/>
        <v>16</v>
      </c>
      <c r="J43">
        <f>40*1</f>
        <v>40</v>
      </c>
      <c r="L43">
        <f t="shared" si="26"/>
        <v>40</v>
      </c>
      <c r="M43">
        <f t="shared" si="27"/>
        <v>0</v>
      </c>
      <c r="N43">
        <f t="shared" si="35"/>
        <v>10</v>
      </c>
      <c r="O43">
        <f t="shared" ref="O43" si="98">SUM(I43:N43)</f>
        <v>90</v>
      </c>
    </row>
    <row r="44" spans="1:15" x14ac:dyDescent="0.35">
      <c r="B44" s="3"/>
      <c r="C44" s="3"/>
      <c r="D44" s="3"/>
      <c r="E44" s="2" t="e">
        <f t="shared" si="24"/>
        <v>#DIV/0!</v>
      </c>
      <c r="F44" s="3"/>
      <c r="G44" s="3"/>
      <c r="H44">
        <f t="shared" si="84"/>
        <v>0</v>
      </c>
      <c r="L44">
        <f t="shared" si="26"/>
        <v>0</v>
      </c>
      <c r="M44">
        <f t="shared" si="27"/>
        <v>0</v>
      </c>
      <c r="O44">
        <f t="shared" ref="O44" si="99">SUM(I44:N44)</f>
        <v>0</v>
      </c>
    </row>
    <row r="45" spans="1:15" x14ac:dyDescent="0.35">
      <c r="B45" s="3"/>
      <c r="C45" s="3"/>
      <c r="D45" s="3"/>
      <c r="E45" s="2" t="e">
        <f t="shared" si="24"/>
        <v>#DIV/0!</v>
      </c>
      <c r="F45" s="3"/>
      <c r="G45" s="3"/>
      <c r="H45">
        <f t="shared" si="84"/>
        <v>0</v>
      </c>
      <c r="L45">
        <f t="shared" si="26"/>
        <v>0</v>
      </c>
      <c r="M45">
        <f t="shared" si="27"/>
        <v>0</v>
      </c>
      <c r="O45">
        <f t="shared" ref="O45:O52" si="100">SUM(I45:N45)</f>
        <v>0</v>
      </c>
    </row>
    <row r="46" spans="1:15" x14ac:dyDescent="0.35">
      <c r="B46" s="3"/>
      <c r="C46" s="3"/>
      <c r="D46" s="3"/>
      <c r="E46" s="2" t="e">
        <f t="shared" si="24"/>
        <v>#DIV/0!</v>
      </c>
      <c r="F46" s="3"/>
      <c r="G46" s="3"/>
      <c r="H46">
        <f t="shared" si="84"/>
        <v>0</v>
      </c>
      <c r="L46">
        <f t="shared" si="26"/>
        <v>0</v>
      </c>
      <c r="M46">
        <f t="shared" si="27"/>
        <v>0</v>
      </c>
      <c r="O46">
        <f t="shared" ref="O46:O47" si="101">SUM(I46:N46)</f>
        <v>0</v>
      </c>
    </row>
    <row r="47" spans="1:15" x14ac:dyDescent="0.35">
      <c r="B47" s="3"/>
      <c r="C47" s="3"/>
      <c r="D47" s="3"/>
      <c r="E47" s="2" t="e">
        <f t="shared" si="24"/>
        <v>#DIV/0!</v>
      </c>
      <c r="F47" s="3"/>
      <c r="G47" s="3"/>
      <c r="H47">
        <f t="shared" si="84"/>
        <v>0</v>
      </c>
      <c r="L47">
        <f t="shared" si="26"/>
        <v>0</v>
      </c>
      <c r="M47">
        <f t="shared" si="27"/>
        <v>0</v>
      </c>
      <c r="O47">
        <f t="shared" si="101"/>
        <v>0</v>
      </c>
    </row>
    <row r="48" spans="1:15" x14ac:dyDescent="0.35">
      <c r="B48" s="3"/>
      <c r="C48" s="3"/>
      <c r="D48" s="3"/>
      <c r="E48" s="2" t="e">
        <f t="shared" si="24"/>
        <v>#DIV/0!</v>
      </c>
      <c r="F48" s="3"/>
      <c r="G48" s="3"/>
      <c r="H48">
        <f t="shared" si="84"/>
        <v>0</v>
      </c>
      <c r="L48">
        <f t="shared" si="26"/>
        <v>0</v>
      </c>
      <c r="M48">
        <f t="shared" si="27"/>
        <v>0</v>
      </c>
      <c r="O48">
        <f t="shared" ref="O48:O49" si="102">SUM(I48:N48)</f>
        <v>0</v>
      </c>
    </row>
    <row r="49" spans="2:15" x14ac:dyDescent="0.35">
      <c r="B49" s="3"/>
      <c r="C49" s="3"/>
      <c r="D49" s="3"/>
      <c r="E49" s="2" t="e">
        <f t="shared" si="24"/>
        <v>#DIV/0!</v>
      </c>
      <c r="F49" s="3"/>
      <c r="G49" s="3"/>
      <c r="H49">
        <f t="shared" si="84"/>
        <v>0</v>
      </c>
      <c r="L49">
        <f t="shared" si="26"/>
        <v>0</v>
      </c>
      <c r="M49">
        <f t="shared" si="27"/>
        <v>0</v>
      </c>
      <c r="O49">
        <f t="shared" si="102"/>
        <v>0</v>
      </c>
    </row>
    <row r="50" spans="2:15" x14ac:dyDescent="0.35">
      <c r="B50" s="3"/>
      <c r="C50" s="3"/>
      <c r="D50" s="3"/>
      <c r="E50" s="2" t="e">
        <f t="shared" si="24"/>
        <v>#DIV/0!</v>
      </c>
      <c r="F50" s="3"/>
      <c r="G50" s="3"/>
      <c r="H50">
        <f t="shared" si="84"/>
        <v>0</v>
      </c>
      <c r="L50">
        <f t="shared" si="26"/>
        <v>0</v>
      </c>
      <c r="M50">
        <f t="shared" si="27"/>
        <v>0</v>
      </c>
      <c r="O50">
        <f t="shared" ref="O50:O51" si="103">SUM(I50:N50)</f>
        <v>0</v>
      </c>
    </row>
    <row r="51" spans="2:15" x14ac:dyDescent="0.35">
      <c r="B51" s="3"/>
      <c r="C51" s="3"/>
      <c r="D51" s="3"/>
      <c r="E51" s="2" t="e">
        <f t="shared" si="24"/>
        <v>#DIV/0!</v>
      </c>
      <c r="F51" s="3"/>
      <c r="G51" s="3"/>
      <c r="H51">
        <f t="shared" si="84"/>
        <v>0</v>
      </c>
      <c r="L51">
        <f t="shared" si="26"/>
        <v>0</v>
      </c>
      <c r="M51">
        <f t="shared" si="27"/>
        <v>0</v>
      </c>
      <c r="O51">
        <f t="shared" si="103"/>
        <v>0</v>
      </c>
    </row>
    <row r="52" spans="2:15" x14ac:dyDescent="0.35">
      <c r="B52" s="3"/>
      <c r="C52" s="3"/>
      <c r="D52" s="3"/>
      <c r="E52" s="2" t="e">
        <f t="shared" si="24"/>
        <v>#DIV/0!</v>
      </c>
      <c r="F52" s="3"/>
      <c r="G52" s="3"/>
      <c r="H52">
        <f t="shared" si="84"/>
        <v>0</v>
      </c>
      <c r="L52">
        <f t="shared" si="26"/>
        <v>0</v>
      </c>
      <c r="M52">
        <f t="shared" si="27"/>
        <v>0</v>
      </c>
      <c r="O52">
        <f t="shared" si="100"/>
        <v>0</v>
      </c>
    </row>
    <row r="53" spans="2:15" x14ac:dyDescent="0.35">
      <c r="B53" s="3"/>
      <c r="C53" s="3"/>
      <c r="D53" s="3"/>
      <c r="E53" s="2" t="e">
        <f t="shared" si="24"/>
        <v>#DIV/0!</v>
      </c>
      <c r="F53" s="3"/>
      <c r="G53" s="3"/>
      <c r="H53">
        <f t="shared" si="84"/>
        <v>0</v>
      </c>
      <c r="L53">
        <f t="shared" si="26"/>
        <v>0</v>
      </c>
      <c r="M53">
        <f t="shared" si="27"/>
        <v>0</v>
      </c>
      <c r="O53">
        <f t="shared" ref="O53:O61" si="104">SUM(I53:N53)</f>
        <v>0</v>
      </c>
    </row>
    <row r="54" spans="2:15" x14ac:dyDescent="0.35">
      <c r="B54" s="3"/>
      <c r="C54" s="3"/>
      <c r="D54" s="3"/>
      <c r="E54" s="2" t="e">
        <f t="shared" si="24"/>
        <v>#DIV/0!</v>
      </c>
      <c r="F54" s="3"/>
      <c r="G54" s="3"/>
      <c r="H54">
        <f t="shared" si="84"/>
        <v>0</v>
      </c>
      <c r="L54">
        <f t="shared" si="26"/>
        <v>0</v>
      </c>
      <c r="M54">
        <f t="shared" si="27"/>
        <v>0</v>
      </c>
      <c r="O54">
        <f t="shared" si="104"/>
        <v>0</v>
      </c>
    </row>
    <row r="55" spans="2:15" x14ac:dyDescent="0.35">
      <c r="B55" s="3"/>
      <c r="C55" s="3"/>
      <c r="D55" s="3"/>
      <c r="E55" s="2" t="e">
        <f t="shared" si="24"/>
        <v>#DIV/0!</v>
      </c>
      <c r="F55" s="3"/>
      <c r="G55" s="3"/>
      <c r="H55">
        <f t="shared" si="84"/>
        <v>0</v>
      </c>
      <c r="L55">
        <f t="shared" si="26"/>
        <v>0</v>
      </c>
      <c r="M55">
        <f t="shared" si="27"/>
        <v>0</v>
      </c>
      <c r="O55">
        <f t="shared" ref="O55" si="105">SUM(I55:N55)</f>
        <v>0</v>
      </c>
    </row>
    <row r="56" spans="2:15" x14ac:dyDescent="0.35">
      <c r="B56" s="3"/>
      <c r="C56" s="3"/>
      <c r="D56" s="3"/>
      <c r="E56" s="2" t="e">
        <f t="shared" si="24"/>
        <v>#DIV/0!</v>
      </c>
      <c r="F56" s="3"/>
      <c r="G56" s="3"/>
      <c r="H56">
        <f t="shared" si="84"/>
        <v>0</v>
      </c>
      <c r="L56">
        <f t="shared" si="26"/>
        <v>0</v>
      </c>
      <c r="M56">
        <f t="shared" si="27"/>
        <v>0</v>
      </c>
      <c r="O56">
        <f t="shared" si="104"/>
        <v>0</v>
      </c>
    </row>
    <row r="57" spans="2:15" x14ac:dyDescent="0.35">
      <c r="B57" s="3"/>
      <c r="C57" s="3"/>
      <c r="D57" s="3"/>
      <c r="E57" s="2" t="e">
        <f t="shared" si="24"/>
        <v>#DIV/0!</v>
      </c>
      <c r="F57" s="3"/>
      <c r="G57" s="3"/>
      <c r="H57">
        <f t="shared" si="84"/>
        <v>0</v>
      </c>
      <c r="L57">
        <f t="shared" si="26"/>
        <v>0</v>
      </c>
      <c r="M57">
        <f t="shared" si="27"/>
        <v>0</v>
      </c>
      <c r="O57">
        <f t="shared" ref="O57" si="106">SUM(I57:N57)</f>
        <v>0</v>
      </c>
    </row>
    <row r="58" spans="2:15" x14ac:dyDescent="0.35">
      <c r="B58" s="3"/>
      <c r="C58" s="3"/>
      <c r="D58" s="3"/>
      <c r="E58" s="2" t="e">
        <f t="shared" si="24"/>
        <v>#DIV/0!</v>
      </c>
      <c r="F58" s="3"/>
      <c r="G58" s="3"/>
      <c r="H58">
        <f>F58-G58</f>
        <v>0</v>
      </c>
      <c r="L58">
        <f t="shared" si="26"/>
        <v>0</v>
      </c>
      <c r="M58">
        <f t="shared" si="27"/>
        <v>0</v>
      </c>
      <c r="O58">
        <f t="shared" ref="O58" si="107">SUM(I58:N58)</f>
        <v>0</v>
      </c>
    </row>
    <row r="59" spans="2:15" x14ac:dyDescent="0.35">
      <c r="B59" s="3"/>
      <c r="C59" s="3"/>
      <c r="D59" s="3"/>
      <c r="E59" s="2" t="e">
        <f t="shared" si="24"/>
        <v>#DIV/0!</v>
      </c>
      <c r="F59" s="3"/>
      <c r="G59" s="3"/>
      <c r="H59">
        <f t="shared" ref="H59" si="108">F59-G59</f>
        <v>0</v>
      </c>
      <c r="L59">
        <f t="shared" si="26"/>
        <v>0</v>
      </c>
      <c r="M59">
        <f t="shared" si="27"/>
        <v>0</v>
      </c>
      <c r="O59">
        <f t="shared" ref="O59" si="109">SUM(I59:N59)</f>
        <v>0</v>
      </c>
    </row>
    <row r="60" spans="2:15" x14ac:dyDescent="0.35">
      <c r="B60" s="3"/>
      <c r="C60" s="3"/>
      <c r="D60" s="3"/>
      <c r="E60" s="2" t="e">
        <f t="shared" si="24"/>
        <v>#DIV/0!</v>
      </c>
      <c r="F60" s="3"/>
      <c r="G60" s="3"/>
      <c r="H60">
        <f t="shared" si="84"/>
        <v>0</v>
      </c>
      <c r="L60">
        <f t="shared" si="26"/>
        <v>0</v>
      </c>
      <c r="M60">
        <f t="shared" si="27"/>
        <v>0</v>
      </c>
      <c r="O60">
        <f t="shared" si="104"/>
        <v>0</v>
      </c>
    </row>
    <row r="61" spans="2:15" x14ac:dyDescent="0.35">
      <c r="B61" s="3"/>
      <c r="C61" s="3"/>
      <c r="D61" s="3"/>
      <c r="E61" s="2" t="e">
        <f t="shared" si="24"/>
        <v>#DIV/0!</v>
      </c>
      <c r="F61" s="3"/>
      <c r="G61" s="3"/>
      <c r="H61">
        <f t="shared" si="84"/>
        <v>0</v>
      </c>
      <c r="L61">
        <f t="shared" si="26"/>
        <v>0</v>
      </c>
      <c r="M61">
        <f t="shared" si="27"/>
        <v>0</v>
      </c>
      <c r="O61">
        <f t="shared" si="104"/>
        <v>0</v>
      </c>
    </row>
    <row r="62" spans="2:15" x14ac:dyDescent="0.35">
      <c r="B62" s="3"/>
      <c r="C62" s="3"/>
      <c r="D62" s="3"/>
      <c r="E62" s="2" t="e">
        <f t="shared" si="24"/>
        <v>#DIV/0!</v>
      </c>
      <c r="F62" s="3"/>
      <c r="G62" s="3"/>
      <c r="H62">
        <f t="shared" si="84"/>
        <v>0</v>
      </c>
      <c r="L62">
        <f t="shared" si="26"/>
        <v>0</v>
      </c>
      <c r="M62">
        <f t="shared" si="27"/>
        <v>0</v>
      </c>
      <c r="O62">
        <f t="shared" ref="O62:O65" si="110">SUM(I62:N62)</f>
        <v>0</v>
      </c>
    </row>
    <row r="63" spans="2:15" x14ac:dyDescent="0.35">
      <c r="B63" s="3"/>
      <c r="C63" s="3"/>
      <c r="D63" s="3"/>
      <c r="E63" s="2" t="e">
        <f t="shared" si="24"/>
        <v>#DIV/0!</v>
      </c>
      <c r="F63" s="3"/>
      <c r="G63" s="3"/>
      <c r="H63">
        <f t="shared" si="84"/>
        <v>0</v>
      </c>
      <c r="L63">
        <f t="shared" si="26"/>
        <v>0</v>
      </c>
      <c r="M63">
        <f t="shared" si="27"/>
        <v>0</v>
      </c>
      <c r="O63">
        <f t="shared" si="110"/>
        <v>0</v>
      </c>
    </row>
    <row r="64" spans="2:15" x14ac:dyDescent="0.35">
      <c r="B64" s="3"/>
      <c r="C64" s="3"/>
      <c r="D64" s="3"/>
      <c r="E64" s="2" t="e">
        <f t="shared" si="24"/>
        <v>#DIV/0!</v>
      </c>
      <c r="F64" s="3"/>
      <c r="G64" s="3"/>
      <c r="H64">
        <f t="shared" si="84"/>
        <v>0</v>
      </c>
      <c r="L64">
        <f t="shared" si="26"/>
        <v>0</v>
      </c>
      <c r="M64">
        <f t="shared" si="27"/>
        <v>0</v>
      </c>
      <c r="O64">
        <f t="shared" si="110"/>
        <v>0</v>
      </c>
    </row>
    <row r="65" spans="2:15" x14ac:dyDescent="0.35">
      <c r="B65" s="3"/>
      <c r="C65" s="3"/>
      <c r="D65" s="3"/>
      <c r="E65" s="2" t="e">
        <f t="shared" si="24"/>
        <v>#DIV/0!</v>
      </c>
      <c r="F65" s="3"/>
      <c r="G65" s="3"/>
      <c r="H65">
        <f t="shared" si="84"/>
        <v>0</v>
      </c>
      <c r="L65">
        <f t="shared" si="26"/>
        <v>0</v>
      </c>
      <c r="M65">
        <f t="shared" si="27"/>
        <v>0</v>
      </c>
      <c r="O65">
        <f t="shared" si="110"/>
        <v>0</v>
      </c>
    </row>
    <row r="66" spans="2:15" x14ac:dyDescent="0.35">
      <c r="B66" s="3"/>
      <c r="C66" s="3"/>
      <c r="D66" s="3"/>
      <c r="E66" s="2" t="e">
        <f t="shared" si="24"/>
        <v>#DIV/0!</v>
      </c>
      <c r="F66" s="3"/>
      <c r="G66" s="3"/>
      <c r="H66">
        <f t="shared" si="84"/>
        <v>0</v>
      </c>
      <c r="L66">
        <f t="shared" si="26"/>
        <v>0</v>
      </c>
      <c r="M66">
        <f t="shared" si="27"/>
        <v>0</v>
      </c>
      <c r="O66">
        <f t="shared" ref="O66:O75" si="111">SUM(I66:N66)</f>
        <v>0</v>
      </c>
    </row>
    <row r="67" spans="2:15" x14ac:dyDescent="0.35">
      <c r="B67" s="3"/>
      <c r="C67" s="3"/>
      <c r="D67" s="3"/>
      <c r="E67" s="2" t="e">
        <f t="shared" si="24"/>
        <v>#DIV/0!</v>
      </c>
      <c r="F67" s="3"/>
      <c r="G67" s="3"/>
      <c r="H67">
        <f t="shared" si="84"/>
        <v>0</v>
      </c>
      <c r="L67">
        <f t="shared" si="26"/>
        <v>0</v>
      </c>
      <c r="M67">
        <f t="shared" si="27"/>
        <v>0</v>
      </c>
      <c r="O67">
        <f t="shared" ref="O67" si="112">SUM(I67:N67)</f>
        <v>0</v>
      </c>
    </row>
    <row r="68" spans="2:15" x14ac:dyDescent="0.35">
      <c r="B68" s="3"/>
      <c r="C68" s="3"/>
      <c r="D68" s="3"/>
      <c r="E68" s="2" t="e">
        <f t="shared" si="24"/>
        <v>#DIV/0!</v>
      </c>
      <c r="F68" s="3"/>
      <c r="G68" s="3"/>
      <c r="H68">
        <f t="shared" si="84"/>
        <v>0</v>
      </c>
      <c r="L68">
        <f t="shared" si="26"/>
        <v>0</v>
      </c>
      <c r="M68">
        <f t="shared" si="27"/>
        <v>0</v>
      </c>
      <c r="O68">
        <f t="shared" si="111"/>
        <v>0</v>
      </c>
    </row>
    <row r="69" spans="2:15" x14ac:dyDescent="0.35">
      <c r="B69" s="3"/>
      <c r="C69" s="3"/>
      <c r="D69" s="3"/>
      <c r="E69" s="2" t="e">
        <f t="shared" si="24"/>
        <v>#DIV/0!</v>
      </c>
      <c r="F69" s="3"/>
      <c r="G69" s="3"/>
      <c r="H69">
        <f t="shared" si="84"/>
        <v>0</v>
      </c>
      <c r="L69">
        <f t="shared" si="26"/>
        <v>0</v>
      </c>
      <c r="M69">
        <f t="shared" si="27"/>
        <v>0</v>
      </c>
      <c r="O69">
        <f t="shared" ref="O69" si="113">SUM(I69:N69)</f>
        <v>0</v>
      </c>
    </row>
    <row r="70" spans="2:15" x14ac:dyDescent="0.35">
      <c r="B70" s="3"/>
      <c r="C70" s="3"/>
      <c r="D70" s="3"/>
      <c r="E70" s="2" t="e">
        <f t="shared" si="24"/>
        <v>#DIV/0!</v>
      </c>
      <c r="F70" s="3"/>
      <c r="G70" s="3"/>
      <c r="H70">
        <f t="shared" si="84"/>
        <v>0</v>
      </c>
      <c r="L70">
        <f t="shared" si="26"/>
        <v>0</v>
      </c>
      <c r="M70">
        <f t="shared" si="27"/>
        <v>0</v>
      </c>
      <c r="O70">
        <f t="shared" si="111"/>
        <v>0</v>
      </c>
    </row>
    <row r="71" spans="2:15" x14ac:dyDescent="0.35">
      <c r="B71" s="3"/>
      <c r="C71" s="3"/>
      <c r="D71" s="3"/>
      <c r="E71" s="2" t="e">
        <f t="shared" si="24"/>
        <v>#DIV/0!</v>
      </c>
      <c r="F71" s="3"/>
      <c r="G71" s="3"/>
      <c r="H71">
        <f t="shared" si="84"/>
        <v>0</v>
      </c>
      <c r="L71">
        <f t="shared" si="26"/>
        <v>0</v>
      </c>
      <c r="M71">
        <f t="shared" si="27"/>
        <v>0</v>
      </c>
      <c r="O71">
        <f t="shared" ref="O71" si="114">SUM(I71:N71)</f>
        <v>0</v>
      </c>
    </row>
    <row r="72" spans="2:15" x14ac:dyDescent="0.35">
      <c r="B72" s="3"/>
      <c r="C72" s="3"/>
      <c r="D72" s="3"/>
      <c r="E72" s="2" t="e">
        <f t="shared" si="24"/>
        <v>#DIV/0!</v>
      </c>
      <c r="F72" s="3"/>
      <c r="G72" s="3"/>
      <c r="H72">
        <f t="shared" si="84"/>
        <v>0</v>
      </c>
      <c r="L72">
        <f t="shared" si="26"/>
        <v>0</v>
      </c>
      <c r="M72">
        <f t="shared" si="27"/>
        <v>0</v>
      </c>
      <c r="O72">
        <f t="shared" ref="O72" si="115">SUM(I72:N72)</f>
        <v>0</v>
      </c>
    </row>
    <row r="73" spans="2:15" x14ac:dyDescent="0.35">
      <c r="B73" s="3"/>
      <c r="C73" s="3"/>
      <c r="D73" s="3"/>
      <c r="E73" s="2" t="e">
        <f t="shared" si="24"/>
        <v>#DIV/0!</v>
      </c>
      <c r="F73" s="3"/>
      <c r="G73" s="3"/>
      <c r="H73">
        <f t="shared" si="84"/>
        <v>0</v>
      </c>
      <c r="L73">
        <f t="shared" si="26"/>
        <v>0</v>
      </c>
      <c r="M73">
        <f t="shared" si="27"/>
        <v>0</v>
      </c>
      <c r="O73">
        <f t="shared" ref="O73" si="116">SUM(I73:N73)</f>
        <v>0</v>
      </c>
    </row>
    <row r="74" spans="2:15" x14ac:dyDescent="0.35">
      <c r="B74" s="3"/>
      <c r="C74" s="3"/>
      <c r="D74" s="3"/>
      <c r="E74" s="2" t="e">
        <f t="shared" si="24"/>
        <v>#DIV/0!</v>
      </c>
      <c r="F74" s="3"/>
      <c r="G74" s="3"/>
      <c r="H74">
        <f t="shared" si="84"/>
        <v>0</v>
      </c>
      <c r="L74">
        <f t="shared" si="26"/>
        <v>0</v>
      </c>
      <c r="M74">
        <f t="shared" si="27"/>
        <v>0</v>
      </c>
      <c r="O74">
        <f t="shared" ref="O74" si="117">SUM(I74:N74)</f>
        <v>0</v>
      </c>
    </row>
    <row r="75" spans="2:15" x14ac:dyDescent="0.35">
      <c r="B75" s="3"/>
      <c r="C75" s="3"/>
      <c r="D75" s="3"/>
      <c r="E75" s="2" t="e">
        <f t="shared" si="24"/>
        <v>#DIV/0!</v>
      </c>
      <c r="F75" s="3"/>
      <c r="G75" s="3"/>
      <c r="H75">
        <f t="shared" si="84"/>
        <v>0</v>
      </c>
      <c r="L75">
        <f t="shared" si="26"/>
        <v>0</v>
      </c>
      <c r="M75">
        <f t="shared" si="27"/>
        <v>0</v>
      </c>
      <c r="O75">
        <f t="shared" si="111"/>
        <v>0</v>
      </c>
    </row>
    <row r="76" spans="2:15" x14ac:dyDescent="0.35">
      <c r="B76" s="3"/>
      <c r="C76" s="3"/>
      <c r="D76" s="3"/>
      <c r="E76" s="2" t="e">
        <f t="shared" si="24"/>
        <v>#DIV/0!</v>
      </c>
      <c r="F76" s="3"/>
      <c r="G76" s="3"/>
      <c r="H76">
        <f t="shared" si="84"/>
        <v>0</v>
      </c>
      <c r="L76">
        <f t="shared" si="26"/>
        <v>0</v>
      </c>
      <c r="M76">
        <f t="shared" si="27"/>
        <v>0</v>
      </c>
      <c r="O76">
        <f t="shared" ref="O76" si="118">SUM(I76:N76)</f>
        <v>0</v>
      </c>
    </row>
    <row r="77" spans="2:15" x14ac:dyDescent="0.35">
      <c r="B77" s="3"/>
      <c r="C77" s="3"/>
      <c r="D77" s="3"/>
      <c r="E77" s="2" t="e">
        <f t="shared" si="24"/>
        <v>#DIV/0!</v>
      </c>
      <c r="F77" s="3"/>
      <c r="G77" s="3"/>
      <c r="H77">
        <f t="shared" si="84"/>
        <v>0</v>
      </c>
      <c r="L77">
        <f t="shared" si="26"/>
        <v>0</v>
      </c>
      <c r="M77">
        <f t="shared" si="27"/>
        <v>0</v>
      </c>
      <c r="O77">
        <f t="shared" ref="O77" si="119">SUM(I77:N77)</f>
        <v>0</v>
      </c>
    </row>
    <row r="78" spans="2:15" x14ac:dyDescent="0.35">
      <c r="B78" s="3"/>
      <c r="C78" s="3"/>
      <c r="D78" s="3"/>
      <c r="E78" s="2" t="e">
        <f t="shared" si="24"/>
        <v>#DIV/0!</v>
      </c>
      <c r="F78" s="3"/>
      <c r="G78" s="3"/>
      <c r="H78">
        <f t="shared" si="84"/>
        <v>0</v>
      </c>
      <c r="L78">
        <f t="shared" si="26"/>
        <v>0</v>
      </c>
      <c r="M78">
        <f t="shared" si="27"/>
        <v>0</v>
      </c>
      <c r="O78">
        <f t="shared" ref="O78" si="120">SUM(I78:N78)</f>
        <v>0</v>
      </c>
    </row>
    <row r="79" spans="2:15" x14ac:dyDescent="0.35">
      <c r="B79" s="3"/>
      <c r="C79" s="3"/>
      <c r="D79" s="3"/>
      <c r="E79" s="2" t="e">
        <f t="shared" si="24"/>
        <v>#DIV/0!</v>
      </c>
      <c r="F79" s="3"/>
      <c r="G79" s="3"/>
      <c r="H79">
        <f t="shared" si="84"/>
        <v>0</v>
      </c>
      <c r="L79">
        <f t="shared" si="26"/>
        <v>0</v>
      </c>
      <c r="M79">
        <f t="shared" si="27"/>
        <v>0</v>
      </c>
      <c r="O79">
        <f t="shared" ref="O79" si="121">SUM(I79:N79)</f>
        <v>0</v>
      </c>
    </row>
    <row r="80" spans="2:15" x14ac:dyDescent="0.35">
      <c r="B80" s="3"/>
      <c r="C80" s="3"/>
      <c r="D80" s="3"/>
      <c r="E80" s="2" t="e">
        <f t="shared" si="24"/>
        <v>#DIV/0!</v>
      </c>
      <c r="F80" s="3"/>
      <c r="G80" s="3"/>
      <c r="H80">
        <f t="shared" si="84"/>
        <v>0</v>
      </c>
      <c r="L80">
        <f t="shared" si="26"/>
        <v>0</v>
      </c>
      <c r="M80">
        <f t="shared" si="27"/>
        <v>0</v>
      </c>
      <c r="O80">
        <f t="shared" ref="O80" si="122">SUM(I80:N80)</f>
        <v>0</v>
      </c>
    </row>
    <row r="81" spans="2:15" x14ac:dyDescent="0.35">
      <c r="B81" s="3"/>
      <c r="C81" s="3"/>
      <c r="D81" s="3"/>
      <c r="E81" s="2" t="e">
        <f t="shared" si="24"/>
        <v>#DIV/0!</v>
      </c>
      <c r="F81" s="3"/>
      <c r="G81" s="3"/>
      <c r="H81">
        <f t="shared" si="84"/>
        <v>0</v>
      </c>
      <c r="L81">
        <f t="shared" si="26"/>
        <v>0</v>
      </c>
      <c r="M81">
        <f t="shared" si="27"/>
        <v>0</v>
      </c>
      <c r="O81">
        <f t="shared" ref="O81:O82" si="123">SUM(I81:N81)</f>
        <v>0</v>
      </c>
    </row>
    <row r="82" spans="2:15" x14ac:dyDescent="0.35">
      <c r="B82" s="3"/>
      <c r="C82" s="3"/>
      <c r="D82" s="3"/>
      <c r="E82" s="2" t="e">
        <f t="shared" si="24"/>
        <v>#DIV/0!</v>
      </c>
      <c r="F82" s="3"/>
      <c r="G82" s="3"/>
      <c r="H82">
        <f t="shared" si="84"/>
        <v>0</v>
      </c>
      <c r="L82">
        <f t="shared" si="26"/>
        <v>0</v>
      </c>
      <c r="M82">
        <f t="shared" si="27"/>
        <v>0</v>
      </c>
      <c r="O82">
        <f t="shared" si="123"/>
        <v>0</v>
      </c>
    </row>
    <row r="83" spans="2:15" x14ac:dyDescent="0.35">
      <c r="B83" s="3"/>
      <c r="C83" s="3"/>
      <c r="D83" s="3"/>
      <c r="E83" s="2" t="e">
        <f t="shared" si="24"/>
        <v>#DIV/0!</v>
      </c>
      <c r="F83" s="3"/>
      <c r="G83" s="3"/>
      <c r="H83">
        <f t="shared" si="84"/>
        <v>0</v>
      </c>
      <c r="L83">
        <f t="shared" si="26"/>
        <v>0</v>
      </c>
      <c r="M83">
        <f t="shared" si="27"/>
        <v>0</v>
      </c>
      <c r="O83">
        <f t="shared" ref="O83" si="124">SUM(I83:N83)</f>
        <v>0</v>
      </c>
    </row>
    <row r="84" spans="2:15" x14ac:dyDescent="0.35">
      <c r="B84" s="3"/>
      <c r="C84" s="3"/>
      <c r="D84" s="3"/>
      <c r="E84" s="2" t="e">
        <f t="shared" si="24"/>
        <v>#DIV/0!</v>
      </c>
      <c r="F84" s="3"/>
      <c r="G84" s="3"/>
      <c r="H84">
        <f t="shared" si="84"/>
        <v>0</v>
      </c>
      <c r="L84">
        <f t="shared" si="26"/>
        <v>0</v>
      </c>
      <c r="M84">
        <f t="shared" si="27"/>
        <v>0</v>
      </c>
      <c r="O84">
        <f t="shared" ref="O84:O87" si="125">SUM(I84:N84)</f>
        <v>0</v>
      </c>
    </row>
    <row r="85" spans="2:15" x14ac:dyDescent="0.35">
      <c r="B85" s="3"/>
      <c r="C85" s="3"/>
      <c r="D85" s="3"/>
      <c r="E85" s="2" t="e">
        <f t="shared" si="24"/>
        <v>#DIV/0!</v>
      </c>
      <c r="F85" s="3"/>
      <c r="G85" s="3"/>
      <c r="H85">
        <f t="shared" si="84"/>
        <v>0</v>
      </c>
      <c r="L85">
        <f t="shared" si="26"/>
        <v>0</v>
      </c>
      <c r="M85">
        <f t="shared" si="27"/>
        <v>0</v>
      </c>
      <c r="O85">
        <f t="shared" si="125"/>
        <v>0</v>
      </c>
    </row>
    <row r="86" spans="2:15" x14ac:dyDescent="0.35">
      <c r="B86" s="3"/>
      <c r="C86" s="3"/>
      <c r="D86" s="3"/>
      <c r="E86" s="2" t="e">
        <f t="shared" si="24"/>
        <v>#DIV/0!</v>
      </c>
      <c r="F86" s="3"/>
      <c r="G86" s="3"/>
      <c r="H86">
        <f t="shared" si="84"/>
        <v>0</v>
      </c>
      <c r="L86">
        <f t="shared" si="26"/>
        <v>0</v>
      </c>
      <c r="M86">
        <f t="shared" si="27"/>
        <v>0</v>
      </c>
      <c r="O86">
        <f t="shared" si="125"/>
        <v>0</v>
      </c>
    </row>
    <row r="87" spans="2:15" ht="15.75" customHeight="1" x14ac:dyDescent="0.35">
      <c r="B87" s="3"/>
      <c r="C87" s="3"/>
      <c r="D87" s="3"/>
      <c r="E87" s="2" t="e">
        <f t="shared" si="24"/>
        <v>#DIV/0!</v>
      </c>
      <c r="F87" s="3"/>
      <c r="G87" s="3"/>
      <c r="H87">
        <f>F87-G87</f>
        <v>0</v>
      </c>
      <c r="L87">
        <f t="shared" si="26"/>
        <v>0</v>
      </c>
      <c r="M87">
        <f t="shared" si="27"/>
        <v>0</v>
      </c>
      <c r="O87">
        <f t="shared" si="125"/>
        <v>0</v>
      </c>
    </row>
    <row r="88" spans="2:15" ht="15" customHeight="1" x14ac:dyDescent="0.35">
      <c r="B88" s="3"/>
      <c r="C88" s="3"/>
      <c r="D88" s="3"/>
      <c r="E88" s="2" t="e">
        <f t="shared" si="24"/>
        <v>#DIV/0!</v>
      </c>
      <c r="F88" s="3"/>
      <c r="G88" s="3"/>
      <c r="H88">
        <f t="shared" ref="H88:H151" si="126">F88-G88</f>
        <v>0</v>
      </c>
      <c r="L88">
        <f t="shared" si="26"/>
        <v>0</v>
      </c>
      <c r="M88">
        <f t="shared" si="27"/>
        <v>0</v>
      </c>
      <c r="O88">
        <f t="shared" ref="O88:O151" si="127">SUM(I88:N88)</f>
        <v>0</v>
      </c>
    </row>
    <row r="89" spans="2:15" x14ac:dyDescent="0.35">
      <c r="B89" s="3"/>
      <c r="C89" s="3"/>
      <c r="D89" s="3"/>
      <c r="E89" s="2" t="e">
        <f t="shared" si="24"/>
        <v>#DIV/0!</v>
      </c>
      <c r="F89" s="3"/>
      <c r="G89" s="3"/>
      <c r="H89">
        <f t="shared" si="126"/>
        <v>0</v>
      </c>
      <c r="L89">
        <f t="shared" si="26"/>
        <v>0</v>
      </c>
      <c r="M89">
        <f t="shared" si="27"/>
        <v>0</v>
      </c>
      <c r="O89">
        <f t="shared" si="127"/>
        <v>0</v>
      </c>
    </row>
    <row r="90" spans="2:15" x14ac:dyDescent="0.35">
      <c r="B90" s="3"/>
      <c r="C90" s="3"/>
      <c r="D90" s="3"/>
      <c r="E90" s="2" t="e">
        <f t="shared" si="24"/>
        <v>#DIV/0!</v>
      </c>
      <c r="H90">
        <f t="shared" si="126"/>
        <v>0</v>
      </c>
      <c r="L90">
        <v>0</v>
      </c>
      <c r="M90">
        <f t="shared" si="27"/>
        <v>0</v>
      </c>
      <c r="O90">
        <f t="shared" si="127"/>
        <v>0</v>
      </c>
    </row>
    <row r="91" spans="2:15" ht="14.25" customHeight="1" x14ac:dyDescent="0.35">
      <c r="B91" s="3"/>
      <c r="C91" s="3"/>
      <c r="D91" s="3"/>
      <c r="E91" s="2" t="e">
        <f t="shared" si="24"/>
        <v>#DIV/0!</v>
      </c>
      <c r="H91">
        <f t="shared" si="126"/>
        <v>0</v>
      </c>
      <c r="L91">
        <v>0</v>
      </c>
      <c r="M91">
        <f t="shared" si="27"/>
        <v>0</v>
      </c>
      <c r="O91">
        <f t="shared" si="127"/>
        <v>0</v>
      </c>
    </row>
    <row r="92" spans="2:15" x14ac:dyDescent="0.35">
      <c r="B92" s="3"/>
      <c r="C92" s="3"/>
      <c r="D92" s="3"/>
      <c r="E92" s="2" t="e">
        <f t="shared" si="24"/>
        <v>#DIV/0!</v>
      </c>
      <c r="H92">
        <f t="shared" si="126"/>
        <v>0</v>
      </c>
      <c r="L92">
        <f t="shared" ref="L92:L99" si="128">B92*10</f>
        <v>0</v>
      </c>
      <c r="M92">
        <f t="shared" si="27"/>
        <v>0</v>
      </c>
      <c r="O92">
        <f t="shared" si="127"/>
        <v>0</v>
      </c>
    </row>
    <row r="93" spans="2:15" x14ac:dyDescent="0.35">
      <c r="B93" s="3"/>
      <c r="C93" s="3"/>
      <c r="D93" s="3"/>
      <c r="E93" s="2" t="e">
        <f t="shared" si="24"/>
        <v>#DIV/0!</v>
      </c>
      <c r="H93">
        <f t="shared" si="126"/>
        <v>0</v>
      </c>
      <c r="L93">
        <f t="shared" si="128"/>
        <v>0</v>
      </c>
      <c r="M93">
        <f t="shared" si="27"/>
        <v>0</v>
      </c>
      <c r="O93">
        <f>SUM(I93:N93)</f>
        <v>0</v>
      </c>
    </row>
    <row r="94" spans="2:15" x14ac:dyDescent="0.35">
      <c r="B94" s="3"/>
      <c r="C94" s="3"/>
      <c r="D94" s="3"/>
      <c r="E94" s="2" t="e">
        <f t="shared" si="24"/>
        <v>#DIV/0!</v>
      </c>
      <c r="H94">
        <f t="shared" si="126"/>
        <v>0</v>
      </c>
      <c r="L94">
        <f t="shared" si="128"/>
        <v>0</v>
      </c>
      <c r="M94">
        <f t="shared" si="27"/>
        <v>0</v>
      </c>
      <c r="O94">
        <f t="shared" ref="O94:O101" si="129">SUM(I94:N94)</f>
        <v>0</v>
      </c>
    </row>
    <row r="95" spans="2:15" x14ac:dyDescent="0.35">
      <c r="B95" s="3"/>
      <c r="C95" s="3"/>
      <c r="D95" s="3"/>
      <c r="E95" s="2" t="e">
        <f t="shared" si="24"/>
        <v>#DIV/0!</v>
      </c>
      <c r="L95">
        <f t="shared" si="128"/>
        <v>0</v>
      </c>
      <c r="M95">
        <f t="shared" si="27"/>
        <v>0</v>
      </c>
      <c r="O95">
        <f t="shared" si="129"/>
        <v>0</v>
      </c>
    </row>
    <row r="96" spans="2:15" x14ac:dyDescent="0.35">
      <c r="B96" s="3"/>
      <c r="C96" s="3"/>
      <c r="D96" s="3"/>
      <c r="E96" s="2" t="e">
        <f t="shared" si="24"/>
        <v>#DIV/0!</v>
      </c>
      <c r="H96">
        <f t="shared" ref="H96:H101" si="130">F96-G96</f>
        <v>0</v>
      </c>
      <c r="L96">
        <f t="shared" si="128"/>
        <v>0</v>
      </c>
      <c r="M96">
        <f t="shared" si="27"/>
        <v>0</v>
      </c>
      <c r="O96">
        <f t="shared" si="129"/>
        <v>0</v>
      </c>
    </row>
    <row r="97" spans="2:15" x14ac:dyDescent="0.35">
      <c r="B97" s="3"/>
      <c r="C97" s="3"/>
      <c r="D97" s="3"/>
      <c r="E97" s="2" t="e">
        <f t="shared" si="24"/>
        <v>#DIV/0!</v>
      </c>
      <c r="H97">
        <f t="shared" si="130"/>
        <v>0</v>
      </c>
      <c r="L97">
        <f t="shared" si="128"/>
        <v>0</v>
      </c>
      <c r="M97">
        <f t="shared" si="27"/>
        <v>0</v>
      </c>
      <c r="O97">
        <f t="shared" si="129"/>
        <v>0</v>
      </c>
    </row>
    <row r="98" spans="2:15" x14ac:dyDescent="0.35">
      <c r="B98" s="3"/>
      <c r="C98" s="3"/>
      <c r="D98" s="3"/>
      <c r="E98" s="2" t="e">
        <f t="shared" si="24"/>
        <v>#DIV/0!</v>
      </c>
      <c r="H98">
        <f t="shared" si="130"/>
        <v>0</v>
      </c>
      <c r="L98">
        <f t="shared" si="128"/>
        <v>0</v>
      </c>
      <c r="M98">
        <f t="shared" si="27"/>
        <v>0</v>
      </c>
      <c r="O98">
        <f t="shared" si="129"/>
        <v>0</v>
      </c>
    </row>
    <row r="99" spans="2:15" x14ac:dyDescent="0.35">
      <c r="B99" s="3"/>
      <c r="C99" s="3"/>
      <c r="D99" s="3"/>
      <c r="E99" s="2" t="e">
        <f t="shared" si="24"/>
        <v>#DIV/0!</v>
      </c>
      <c r="H99">
        <f t="shared" si="130"/>
        <v>0</v>
      </c>
      <c r="L99">
        <f t="shared" si="128"/>
        <v>0</v>
      </c>
      <c r="M99">
        <f t="shared" si="27"/>
        <v>0</v>
      </c>
      <c r="O99">
        <f t="shared" si="129"/>
        <v>0</v>
      </c>
    </row>
    <row r="100" spans="2:15" ht="14.25" customHeight="1" x14ac:dyDescent="0.35">
      <c r="B100" s="3"/>
      <c r="C100" s="3"/>
      <c r="D100" s="3"/>
      <c r="E100" s="2" t="e">
        <f t="shared" ref="E100:E163" si="131">(B100)/(B100+C100+D100)</f>
        <v>#DIV/0!</v>
      </c>
      <c r="H100">
        <f t="shared" si="130"/>
        <v>0</v>
      </c>
      <c r="L100">
        <v>0</v>
      </c>
      <c r="M100">
        <f t="shared" ref="M100:M139" si="132">D100*5</f>
        <v>0</v>
      </c>
      <c r="O100">
        <f t="shared" si="129"/>
        <v>0</v>
      </c>
    </row>
    <row r="101" spans="2:15" x14ac:dyDescent="0.35">
      <c r="B101" s="3"/>
      <c r="C101" s="3"/>
      <c r="D101" s="3"/>
      <c r="E101" s="2" t="e">
        <f t="shared" si="131"/>
        <v>#DIV/0!</v>
      </c>
      <c r="H101">
        <f t="shared" si="130"/>
        <v>0</v>
      </c>
      <c r="L101">
        <f t="shared" ref="L101:L164" si="133">B101*10</f>
        <v>0</v>
      </c>
      <c r="M101">
        <f t="shared" si="132"/>
        <v>0</v>
      </c>
      <c r="O101">
        <f t="shared" si="129"/>
        <v>0</v>
      </c>
    </row>
    <row r="102" spans="2:15" x14ac:dyDescent="0.35">
      <c r="B102" s="3"/>
      <c r="C102" s="3"/>
      <c r="D102" s="3"/>
      <c r="E102" s="2" t="e">
        <f t="shared" si="131"/>
        <v>#DIV/0!</v>
      </c>
      <c r="H102">
        <f t="shared" si="126"/>
        <v>0</v>
      </c>
      <c r="L102">
        <f t="shared" si="133"/>
        <v>0</v>
      </c>
      <c r="M102">
        <f t="shared" si="132"/>
        <v>0</v>
      </c>
      <c r="O102">
        <f t="shared" si="127"/>
        <v>0</v>
      </c>
    </row>
    <row r="103" spans="2:15" x14ac:dyDescent="0.35">
      <c r="B103" s="3"/>
      <c r="C103" s="3"/>
      <c r="D103" s="3"/>
      <c r="E103" s="2" t="e">
        <f t="shared" si="131"/>
        <v>#DIV/0!</v>
      </c>
      <c r="H103">
        <f t="shared" si="126"/>
        <v>0</v>
      </c>
      <c r="L103">
        <f t="shared" si="133"/>
        <v>0</v>
      </c>
      <c r="M103">
        <f t="shared" si="132"/>
        <v>0</v>
      </c>
      <c r="O103">
        <f t="shared" si="127"/>
        <v>0</v>
      </c>
    </row>
    <row r="104" spans="2:15" x14ac:dyDescent="0.35">
      <c r="B104" s="3"/>
      <c r="C104" s="3"/>
      <c r="D104" s="3"/>
      <c r="E104" s="2" t="e">
        <f t="shared" si="131"/>
        <v>#DIV/0!</v>
      </c>
      <c r="H104">
        <f t="shared" si="126"/>
        <v>0</v>
      </c>
      <c r="L104">
        <f t="shared" si="133"/>
        <v>0</v>
      </c>
      <c r="M104">
        <f t="shared" si="132"/>
        <v>0</v>
      </c>
      <c r="O104">
        <f t="shared" si="127"/>
        <v>0</v>
      </c>
    </row>
    <row r="105" spans="2:15" ht="14.25" customHeight="1" x14ac:dyDescent="0.35">
      <c r="B105" s="3"/>
      <c r="C105" s="3"/>
      <c r="D105" s="3"/>
      <c r="E105" s="2" t="e">
        <f t="shared" si="131"/>
        <v>#DIV/0!</v>
      </c>
      <c r="H105">
        <f t="shared" si="126"/>
        <v>0</v>
      </c>
      <c r="L105">
        <v>0</v>
      </c>
      <c r="M105">
        <f t="shared" si="132"/>
        <v>0</v>
      </c>
      <c r="O105">
        <f t="shared" si="127"/>
        <v>0</v>
      </c>
    </row>
    <row r="106" spans="2:15" ht="14.25" customHeight="1" x14ac:dyDescent="0.35">
      <c r="B106" s="3"/>
      <c r="C106" s="3"/>
      <c r="D106" s="3"/>
      <c r="E106" s="2" t="e">
        <f t="shared" si="131"/>
        <v>#DIV/0!</v>
      </c>
      <c r="H106">
        <f t="shared" si="126"/>
        <v>0</v>
      </c>
      <c r="L106">
        <v>0</v>
      </c>
      <c r="M106">
        <f t="shared" si="132"/>
        <v>0</v>
      </c>
      <c r="O106">
        <f t="shared" si="127"/>
        <v>0</v>
      </c>
    </row>
    <row r="107" spans="2:15" x14ac:dyDescent="0.35">
      <c r="B107" s="3"/>
      <c r="C107" s="3"/>
      <c r="D107" s="3"/>
      <c r="E107" s="2" t="e">
        <f t="shared" si="131"/>
        <v>#DIV/0!</v>
      </c>
      <c r="H107">
        <f t="shared" si="126"/>
        <v>0</v>
      </c>
      <c r="L107">
        <f t="shared" ref="L107" si="134">B107*10</f>
        <v>0</v>
      </c>
      <c r="M107">
        <f t="shared" si="132"/>
        <v>0</v>
      </c>
      <c r="O107">
        <f t="shared" si="127"/>
        <v>0</v>
      </c>
    </row>
    <row r="108" spans="2:15" x14ac:dyDescent="0.35">
      <c r="B108" s="3"/>
      <c r="C108" s="3"/>
      <c r="D108" s="3"/>
      <c r="E108" s="2" t="e">
        <f t="shared" si="131"/>
        <v>#DIV/0!</v>
      </c>
      <c r="H108">
        <f t="shared" si="126"/>
        <v>0</v>
      </c>
      <c r="L108">
        <f t="shared" si="133"/>
        <v>0</v>
      </c>
      <c r="M108">
        <f t="shared" si="132"/>
        <v>0</v>
      </c>
      <c r="O108">
        <f t="shared" si="127"/>
        <v>0</v>
      </c>
    </row>
    <row r="109" spans="2:15" x14ac:dyDescent="0.35">
      <c r="B109" s="3"/>
      <c r="C109" s="3"/>
      <c r="D109" s="3"/>
      <c r="E109" s="2" t="e">
        <f t="shared" si="131"/>
        <v>#DIV/0!</v>
      </c>
      <c r="H109">
        <f t="shared" si="126"/>
        <v>0</v>
      </c>
      <c r="L109">
        <f t="shared" si="133"/>
        <v>0</v>
      </c>
      <c r="M109">
        <f t="shared" si="132"/>
        <v>0</v>
      </c>
      <c r="O109">
        <f t="shared" si="127"/>
        <v>0</v>
      </c>
    </row>
    <row r="110" spans="2:15" x14ac:dyDescent="0.35">
      <c r="B110" s="3"/>
      <c r="C110" s="3"/>
      <c r="D110" s="3"/>
      <c r="E110" s="2" t="e">
        <f t="shared" si="131"/>
        <v>#DIV/0!</v>
      </c>
      <c r="H110">
        <f t="shared" si="126"/>
        <v>0</v>
      </c>
      <c r="L110">
        <f t="shared" si="133"/>
        <v>0</v>
      </c>
      <c r="M110">
        <f t="shared" si="132"/>
        <v>0</v>
      </c>
      <c r="O110">
        <f t="shared" si="127"/>
        <v>0</v>
      </c>
    </row>
    <row r="111" spans="2:15" x14ac:dyDescent="0.35">
      <c r="B111" s="3"/>
      <c r="C111" s="3"/>
      <c r="D111" s="3"/>
      <c r="E111" s="2" t="e">
        <f t="shared" si="131"/>
        <v>#DIV/0!</v>
      </c>
      <c r="H111">
        <f t="shared" si="126"/>
        <v>0</v>
      </c>
      <c r="L111">
        <f t="shared" si="133"/>
        <v>0</v>
      </c>
      <c r="M111">
        <f t="shared" si="132"/>
        <v>0</v>
      </c>
      <c r="O111">
        <f t="shared" si="127"/>
        <v>0</v>
      </c>
    </row>
    <row r="112" spans="2:15" x14ac:dyDescent="0.35">
      <c r="B112" s="3"/>
      <c r="C112" s="3"/>
      <c r="D112" s="3"/>
      <c r="E112" s="2" t="e">
        <f t="shared" si="131"/>
        <v>#DIV/0!</v>
      </c>
      <c r="H112">
        <f t="shared" si="126"/>
        <v>0</v>
      </c>
      <c r="L112">
        <f t="shared" si="133"/>
        <v>0</v>
      </c>
      <c r="M112">
        <f t="shared" si="132"/>
        <v>0</v>
      </c>
      <c r="O112">
        <f t="shared" si="127"/>
        <v>0</v>
      </c>
    </row>
    <row r="113" spans="2:15" x14ac:dyDescent="0.35">
      <c r="B113" s="3"/>
      <c r="C113" s="3"/>
      <c r="D113" s="3"/>
      <c r="E113" s="2" t="e">
        <f t="shared" si="131"/>
        <v>#DIV/0!</v>
      </c>
      <c r="H113">
        <f t="shared" si="126"/>
        <v>0</v>
      </c>
      <c r="L113">
        <f t="shared" si="133"/>
        <v>0</v>
      </c>
      <c r="M113">
        <f t="shared" si="132"/>
        <v>0</v>
      </c>
      <c r="O113">
        <f t="shared" si="127"/>
        <v>0</v>
      </c>
    </row>
    <row r="114" spans="2:15" x14ac:dyDescent="0.35">
      <c r="B114" s="3"/>
      <c r="C114" s="3"/>
      <c r="D114" s="3"/>
      <c r="E114" s="2" t="e">
        <f t="shared" si="131"/>
        <v>#DIV/0!</v>
      </c>
      <c r="H114">
        <f t="shared" si="126"/>
        <v>0</v>
      </c>
      <c r="L114">
        <f t="shared" si="133"/>
        <v>0</v>
      </c>
      <c r="M114">
        <f t="shared" si="132"/>
        <v>0</v>
      </c>
      <c r="O114">
        <f t="shared" si="127"/>
        <v>0</v>
      </c>
    </row>
    <row r="115" spans="2:15" x14ac:dyDescent="0.35">
      <c r="B115" s="3"/>
      <c r="C115" s="3"/>
      <c r="D115" s="3"/>
      <c r="E115" s="2" t="e">
        <f t="shared" si="131"/>
        <v>#DIV/0!</v>
      </c>
      <c r="H115">
        <f t="shared" si="126"/>
        <v>0</v>
      </c>
      <c r="L115">
        <f t="shared" si="133"/>
        <v>0</v>
      </c>
      <c r="M115">
        <f t="shared" si="132"/>
        <v>0</v>
      </c>
      <c r="O115">
        <f t="shared" si="127"/>
        <v>0</v>
      </c>
    </row>
    <row r="116" spans="2:15" ht="14.25" customHeight="1" x14ac:dyDescent="0.35">
      <c r="B116" s="3"/>
      <c r="C116" s="3"/>
      <c r="D116" s="3"/>
      <c r="E116" s="2" t="e">
        <f t="shared" si="131"/>
        <v>#DIV/0!</v>
      </c>
      <c r="H116">
        <f t="shared" si="126"/>
        <v>0</v>
      </c>
      <c r="L116">
        <v>0</v>
      </c>
      <c r="M116">
        <f t="shared" si="132"/>
        <v>0</v>
      </c>
      <c r="O116">
        <f t="shared" si="127"/>
        <v>0</v>
      </c>
    </row>
    <row r="117" spans="2:15" ht="14.25" customHeight="1" x14ac:dyDescent="0.35">
      <c r="B117" s="3"/>
      <c r="C117" s="3"/>
      <c r="D117" s="3"/>
      <c r="E117" s="2" t="e">
        <f t="shared" si="131"/>
        <v>#DIV/0!</v>
      </c>
      <c r="H117">
        <f t="shared" si="126"/>
        <v>0</v>
      </c>
      <c r="L117">
        <v>0</v>
      </c>
      <c r="M117">
        <f t="shared" si="132"/>
        <v>0</v>
      </c>
      <c r="O117">
        <f t="shared" si="127"/>
        <v>0</v>
      </c>
    </row>
    <row r="118" spans="2:15" x14ac:dyDescent="0.35">
      <c r="B118" s="3"/>
      <c r="C118" s="3"/>
      <c r="D118" s="3"/>
      <c r="E118" s="2" t="e">
        <f t="shared" si="131"/>
        <v>#DIV/0!</v>
      </c>
      <c r="H118">
        <f t="shared" si="126"/>
        <v>0</v>
      </c>
      <c r="L118">
        <f t="shared" si="133"/>
        <v>0</v>
      </c>
      <c r="M118">
        <f t="shared" si="132"/>
        <v>0</v>
      </c>
      <c r="O118">
        <f t="shared" si="127"/>
        <v>0</v>
      </c>
    </row>
    <row r="119" spans="2:15" ht="14.25" customHeight="1" x14ac:dyDescent="0.35">
      <c r="B119" s="3"/>
      <c r="C119" s="3"/>
      <c r="D119" s="3"/>
      <c r="E119" s="2" t="e">
        <f t="shared" si="131"/>
        <v>#DIV/0!</v>
      </c>
      <c r="H119">
        <f t="shared" si="126"/>
        <v>0</v>
      </c>
      <c r="L119">
        <v>0</v>
      </c>
      <c r="M119">
        <f t="shared" si="132"/>
        <v>0</v>
      </c>
      <c r="O119">
        <f t="shared" si="127"/>
        <v>0</v>
      </c>
    </row>
    <row r="120" spans="2:15" x14ac:dyDescent="0.35">
      <c r="B120" s="3"/>
      <c r="C120" s="3"/>
      <c r="D120" s="3"/>
      <c r="E120" s="2" t="e">
        <f t="shared" si="131"/>
        <v>#DIV/0!</v>
      </c>
      <c r="H120">
        <f t="shared" si="126"/>
        <v>0</v>
      </c>
      <c r="L120">
        <f t="shared" ref="L120:L122" si="135">B120*10</f>
        <v>0</v>
      </c>
      <c r="M120">
        <f t="shared" si="132"/>
        <v>0</v>
      </c>
      <c r="O120">
        <f t="shared" si="127"/>
        <v>0</v>
      </c>
    </row>
    <row r="121" spans="2:15" x14ac:dyDescent="0.35">
      <c r="B121" s="3"/>
      <c r="C121" s="3"/>
      <c r="D121" s="3"/>
      <c r="E121" s="2" t="e">
        <f t="shared" si="131"/>
        <v>#DIV/0!</v>
      </c>
      <c r="H121">
        <f t="shared" si="126"/>
        <v>0</v>
      </c>
      <c r="L121">
        <f t="shared" si="135"/>
        <v>0</v>
      </c>
      <c r="M121">
        <f t="shared" si="132"/>
        <v>0</v>
      </c>
      <c r="O121">
        <f t="shared" si="127"/>
        <v>0</v>
      </c>
    </row>
    <row r="122" spans="2:15" ht="16.5" customHeight="1" x14ac:dyDescent="0.35">
      <c r="B122" s="3"/>
      <c r="C122" s="3"/>
      <c r="D122" s="3"/>
      <c r="E122" s="2" t="e">
        <f t="shared" si="131"/>
        <v>#DIV/0!</v>
      </c>
      <c r="H122">
        <f t="shared" si="126"/>
        <v>0</v>
      </c>
      <c r="L122">
        <f t="shared" si="135"/>
        <v>0</v>
      </c>
      <c r="M122">
        <f t="shared" si="132"/>
        <v>0</v>
      </c>
      <c r="O122">
        <f t="shared" si="127"/>
        <v>0</v>
      </c>
    </row>
    <row r="123" spans="2:15" ht="14.25" customHeight="1" x14ac:dyDescent="0.35">
      <c r="B123" s="3"/>
      <c r="C123" s="3"/>
      <c r="D123" s="3"/>
      <c r="E123" s="2" t="e">
        <f t="shared" si="131"/>
        <v>#DIV/0!</v>
      </c>
      <c r="H123">
        <f t="shared" si="126"/>
        <v>0</v>
      </c>
      <c r="L123">
        <v>0</v>
      </c>
      <c r="M123">
        <f t="shared" si="132"/>
        <v>0</v>
      </c>
      <c r="O123">
        <f t="shared" si="127"/>
        <v>0</v>
      </c>
    </row>
    <row r="124" spans="2:15" x14ac:dyDescent="0.35">
      <c r="B124" s="3"/>
      <c r="C124" s="3"/>
      <c r="D124" s="3"/>
      <c r="E124" s="2" t="e">
        <f t="shared" si="131"/>
        <v>#DIV/0!</v>
      </c>
      <c r="H124">
        <f t="shared" si="126"/>
        <v>0</v>
      </c>
      <c r="L124">
        <f t="shared" ref="L124" si="136">B124*10</f>
        <v>0</v>
      </c>
      <c r="M124">
        <f t="shared" si="132"/>
        <v>0</v>
      </c>
      <c r="O124">
        <f t="shared" si="127"/>
        <v>0</v>
      </c>
    </row>
    <row r="125" spans="2:15" x14ac:dyDescent="0.35">
      <c r="B125" s="3"/>
      <c r="C125" s="3"/>
      <c r="D125" s="3"/>
      <c r="E125" s="2" t="e">
        <f t="shared" si="131"/>
        <v>#DIV/0!</v>
      </c>
      <c r="H125">
        <f t="shared" si="126"/>
        <v>0</v>
      </c>
      <c r="L125">
        <f t="shared" si="133"/>
        <v>0</v>
      </c>
      <c r="M125">
        <f t="shared" si="132"/>
        <v>0</v>
      </c>
      <c r="O125">
        <f t="shared" si="127"/>
        <v>0</v>
      </c>
    </row>
    <row r="126" spans="2:15" x14ac:dyDescent="0.35">
      <c r="B126" s="3"/>
      <c r="C126" s="3"/>
      <c r="D126" s="3"/>
      <c r="E126" s="2" t="e">
        <f t="shared" si="131"/>
        <v>#DIV/0!</v>
      </c>
      <c r="H126">
        <f t="shared" si="126"/>
        <v>0</v>
      </c>
      <c r="L126">
        <f t="shared" si="133"/>
        <v>0</v>
      </c>
      <c r="M126">
        <f t="shared" si="132"/>
        <v>0</v>
      </c>
      <c r="O126">
        <f t="shared" si="127"/>
        <v>0</v>
      </c>
    </row>
    <row r="127" spans="2:15" ht="14.25" customHeight="1" x14ac:dyDescent="0.35">
      <c r="B127" s="3"/>
      <c r="C127" s="3"/>
      <c r="D127" s="3"/>
      <c r="E127" s="2" t="e">
        <f t="shared" si="131"/>
        <v>#DIV/0!</v>
      </c>
      <c r="H127">
        <f t="shared" si="126"/>
        <v>0</v>
      </c>
      <c r="L127">
        <v>0</v>
      </c>
      <c r="M127">
        <f t="shared" si="132"/>
        <v>0</v>
      </c>
      <c r="O127">
        <f t="shared" si="127"/>
        <v>0</v>
      </c>
    </row>
    <row r="128" spans="2:15" x14ac:dyDescent="0.35">
      <c r="B128" s="3"/>
      <c r="C128" s="3"/>
      <c r="D128" s="3"/>
      <c r="E128" s="2" t="e">
        <f t="shared" si="131"/>
        <v>#DIV/0!</v>
      </c>
      <c r="H128">
        <f t="shared" si="126"/>
        <v>0</v>
      </c>
      <c r="L128">
        <f t="shared" si="133"/>
        <v>0</v>
      </c>
      <c r="M128">
        <f t="shared" si="132"/>
        <v>0</v>
      </c>
      <c r="O128">
        <f t="shared" si="127"/>
        <v>0</v>
      </c>
    </row>
    <row r="129" spans="2:15" x14ac:dyDescent="0.35">
      <c r="B129" s="3"/>
      <c r="C129" s="3"/>
      <c r="D129" s="3"/>
      <c r="E129" s="2" t="e">
        <f t="shared" si="131"/>
        <v>#DIV/0!</v>
      </c>
      <c r="H129">
        <f t="shared" si="126"/>
        <v>0</v>
      </c>
      <c r="L129">
        <f t="shared" si="133"/>
        <v>0</v>
      </c>
      <c r="M129">
        <f t="shared" si="132"/>
        <v>0</v>
      </c>
      <c r="O129">
        <f t="shared" si="127"/>
        <v>0</v>
      </c>
    </row>
    <row r="130" spans="2:15" x14ac:dyDescent="0.35">
      <c r="B130" s="3"/>
      <c r="C130" s="3"/>
      <c r="D130" s="3"/>
      <c r="E130" s="2" t="e">
        <f t="shared" si="131"/>
        <v>#DIV/0!</v>
      </c>
      <c r="H130">
        <f t="shared" si="126"/>
        <v>0</v>
      </c>
      <c r="L130">
        <f t="shared" si="133"/>
        <v>0</v>
      </c>
      <c r="M130">
        <f t="shared" si="132"/>
        <v>0</v>
      </c>
      <c r="O130">
        <f t="shared" si="127"/>
        <v>0</v>
      </c>
    </row>
    <row r="131" spans="2:15" x14ac:dyDescent="0.35">
      <c r="B131" s="3"/>
      <c r="C131" s="3"/>
      <c r="D131" s="3"/>
      <c r="E131" s="2" t="e">
        <f t="shared" si="131"/>
        <v>#DIV/0!</v>
      </c>
      <c r="H131">
        <f t="shared" si="126"/>
        <v>0</v>
      </c>
      <c r="L131">
        <f t="shared" si="133"/>
        <v>0</v>
      </c>
      <c r="M131">
        <f t="shared" si="132"/>
        <v>0</v>
      </c>
      <c r="O131">
        <f t="shared" si="127"/>
        <v>0</v>
      </c>
    </row>
    <row r="132" spans="2:15" x14ac:dyDescent="0.35">
      <c r="B132" s="3"/>
      <c r="C132" s="3"/>
      <c r="D132" s="3"/>
      <c r="E132" s="2" t="e">
        <f t="shared" si="131"/>
        <v>#DIV/0!</v>
      </c>
      <c r="H132">
        <f t="shared" si="126"/>
        <v>0</v>
      </c>
      <c r="L132">
        <f t="shared" si="133"/>
        <v>0</v>
      </c>
      <c r="M132">
        <f t="shared" si="132"/>
        <v>0</v>
      </c>
      <c r="O132">
        <f t="shared" si="127"/>
        <v>0</v>
      </c>
    </row>
    <row r="133" spans="2:15" x14ac:dyDescent="0.35">
      <c r="E133" s="2" t="e">
        <f t="shared" si="131"/>
        <v>#DIV/0!</v>
      </c>
      <c r="H133">
        <f t="shared" si="126"/>
        <v>0</v>
      </c>
      <c r="L133">
        <f t="shared" si="133"/>
        <v>0</v>
      </c>
      <c r="M133">
        <f t="shared" si="132"/>
        <v>0</v>
      </c>
      <c r="O133">
        <f t="shared" si="127"/>
        <v>0</v>
      </c>
    </row>
    <row r="134" spans="2:15" x14ac:dyDescent="0.35">
      <c r="E134" s="2" t="e">
        <f t="shared" si="131"/>
        <v>#DIV/0!</v>
      </c>
      <c r="H134">
        <f t="shared" si="126"/>
        <v>0</v>
      </c>
      <c r="L134">
        <f t="shared" si="133"/>
        <v>0</v>
      </c>
      <c r="M134">
        <f t="shared" si="132"/>
        <v>0</v>
      </c>
      <c r="O134">
        <f t="shared" si="127"/>
        <v>0</v>
      </c>
    </row>
    <row r="135" spans="2:15" x14ac:dyDescent="0.35">
      <c r="E135" s="2" t="e">
        <f t="shared" si="131"/>
        <v>#DIV/0!</v>
      </c>
      <c r="H135">
        <f t="shared" si="126"/>
        <v>0</v>
      </c>
      <c r="L135">
        <f t="shared" si="133"/>
        <v>0</v>
      </c>
      <c r="M135">
        <f t="shared" si="132"/>
        <v>0</v>
      </c>
      <c r="O135">
        <f t="shared" si="127"/>
        <v>0</v>
      </c>
    </row>
    <row r="136" spans="2:15" x14ac:dyDescent="0.35">
      <c r="E136" s="2" t="e">
        <f t="shared" si="131"/>
        <v>#DIV/0!</v>
      </c>
      <c r="H136">
        <f t="shared" si="126"/>
        <v>0</v>
      </c>
      <c r="L136">
        <f t="shared" si="133"/>
        <v>0</v>
      </c>
      <c r="M136">
        <f t="shared" si="132"/>
        <v>0</v>
      </c>
      <c r="O136">
        <f t="shared" si="127"/>
        <v>0</v>
      </c>
    </row>
    <row r="137" spans="2:15" x14ac:dyDescent="0.35">
      <c r="E137" s="2" t="e">
        <f t="shared" si="131"/>
        <v>#DIV/0!</v>
      </c>
      <c r="H137">
        <f t="shared" si="126"/>
        <v>0</v>
      </c>
      <c r="L137">
        <f t="shared" si="133"/>
        <v>0</v>
      </c>
      <c r="M137">
        <f t="shared" si="132"/>
        <v>0</v>
      </c>
      <c r="O137">
        <f t="shared" si="127"/>
        <v>0</v>
      </c>
    </row>
    <row r="138" spans="2:15" x14ac:dyDescent="0.35">
      <c r="E138" s="2" t="e">
        <f t="shared" si="131"/>
        <v>#DIV/0!</v>
      </c>
      <c r="H138">
        <f t="shared" si="126"/>
        <v>0</v>
      </c>
      <c r="L138">
        <f t="shared" si="133"/>
        <v>0</v>
      </c>
      <c r="M138">
        <f t="shared" si="132"/>
        <v>0</v>
      </c>
      <c r="O138">
        <f t="shared" si="127"/>
        <v>0</v>
      </c>
    </row>
    <row r="139" spans="2:15" x14ac:dyDescent="0.35">
      <c r="E139" s="2" t="e">
        <f t="shared" si="131"/>
        <v>#DIV/0!</v>
      </c>
      <c r="H139">
        <f t="shared" si="126"/>
        <v>0</v>
      </c>
      <c r="L139">
        <f t="shared" si="133"/>
        <v>0</v>
      </c>
      <c r="M139">
        <f t="shared" si="132"/>
        <v>0</v>
      </c>
      <c r="O139">
        <f t="shared" si="127"/>
        <v>0</v>
      </c>
    </row>
    <row r="140" spans="2:15" x14ac:dyDescent="0.35">
      <c r="E140" s="2" t="e">
        <f t="shared" si="131"/>
        <v>#DIV/0!</v>
      </c>
      <c r="H140">
        <f t="shared" si="126"/>
        <v>0</v>
      </c>
      <c r="L140">
        <f t="shared" si="133"/>
        <v>0</v>
      </c>
      <c r="M140">
        <v>0</v>
      </c>
      <c r="O140">
        <f t="shared" si="127"/>
        <v>0</v>
      </c>
    </row>
    <row r="141" spans="2:15" x14ac:dyDescent="0.35">
      <c r="E141" s="2" t="e">
        <f t="shared" si="131"/>
        <v>#DIV/0!</v>
      </c>
      <c r="H141">
        <f t="shared" si="126"/>
        <v>0</v>
      </c>
      <c r="L141">
        <f t="shared" si="133"/>
        <v>0</v>
      </c>
      <c r="M141">
        <f t="shared" ref="M141:M199" si="137">D141*5</f>
        <v>0</v>
      </c>
      <c r="O141">
        <f t="shared" si="127"/>
        <v>0</v>
      </c>
    </row>
    <row r="142" spans="2:15" x14ac:dyDescent="0.35">
      <c r="E142" s="2" t="e">
        <f t="shared" si="131"/>
        <v>#DIV/0!</v>
      </c>
      <c r="H142">
        <f t="shared" si="126"/>
        <v>0</v>
      </c>
      <c r="L142">
        <f t="shared" si="133"/>
        <v>0</v>
      </c>
      <c r="M142">
        <f t="shared" si="137"/>
        <v>0</v>
      </c>
      <c r="O142">
        <f t="shared" si="127"/>
        <v>0</v>
      </c>
    </row>
    <row r="143" spans="2:15" x14ac:dyDescent="0.35">
      <c r="E143" s="2" t="e">
        <f t="shared" si="131"/>
        <v>#DIV/0!</v>
      </c>
      <c r="H143">
        <f t="shared" si="126"/>
        <v>0</v>
      </c>
      <c r="L143">
        <f t="shared" si="133"/>
        <v>0</v>
      </c>
      <c r="M143">
        <f t="shared" si="137"/>
        <v>0</v>
      </c>
      <c r="O143">
        <f t="shared" si="127"/>
        <v>0</v>
      </c>
    </row>
    <row r="144" spans="2:15" x14ac:dyDescent="0.35">
      <c r="E144" s="2" t="e">
        <f t="shared" si="131"/>
        <v>#DIV/0!</v>
      </c>
      <c r="H144">
        <f t="shared" si="126"/>
        <v>0</v>
      </c>
      <c r="L144">
        <f t="shared" si="133"/>
        <v>0</v>
      </c>
      <c r="M144">
        <f t="shared" si="137"/>
        <v>0</v>
      </c>
      <c r="O144">
        <f t="shared" si="127"/>
        <v>0</v>
      </c>
    </row>
    <row r="145" spans="5:15" x14ac:dyDescent="0.35">
      <c r="E145" s="2" t="e">
        <f t="shared" si="131"/>
        <v>#DIV/0!</v>
      </c>
      <c r="H145">
        <f t="shared" si="126"/>
        <v>0</v>
      </c>
      <c r="L145">
        <f t="shared" si="133"/>
        <v>0</v>
      </c>
      <c r="M145">
        <f t="shared" si="137"/>
        <v>0</v>
      </c>
      <c r="O145">
        <f t="shared" si="127"/>
        <v>0</v>
      </c>
    </row>
    <row r="146" spans="5:15" x14ac:dyDescent="0.35">
      <c r="E146" s="2" t="e">
        <f t="shared" si="131"/>
        <v>#DIV/0!</v>
      </c>
      <c r="H146">
        <f t="shared" si="126"/>
        <v>0</v>
      </c>
      <c r="L146">
        <f t="shared" si="133"/>
        <v>0</v>
      </c>
      <c r="M146">
        <f t="shared" si="137"/>
        <v>0</v>
      </c>
      <c r="O146">
        <f t="shared" si="127"/>
        <v>0</v>
      </c>
    </row>
    <row r="147" spans="5:15" x14ac:dyDescent="0.35">
      <c r="E147" s="2" t="e">
        <f t="shared" si="131"/>
        <v>#DIV/0!</v>
      </c>
      <c r="H147">
        <f t="shared" si="126"/>
        <v>0</v>
      </c>
      <c r="L147">
        <f t="shared" si="133"/>
        <v>0</v>
      </c>
      <c r="M147">
        <f t="shared" si="137"/>
        <v>0</v>
      </c>
      <c r="O147">
        <f t="shared" si="127"/>
        <v>0</v>
      </c>
    </row>
    <row r="148" spans="5:15" x14ac:dyDescent="0.35">
      <c r="E148" s="2" t="e">
        <f t="shared" si="131"/>
        <v>#DIV/0!</v>
      </c>
      <c r="H148">
        <f t="shared" si="126"/>
        <v>0</v>
      </c>
      <c r="L148">
        <f t="shared" si="133"/>
        <v>0</v>
      </c>
      <c r="M148">
        <f t="shared" si="137"/>
        <v>0</v>
      </c>
      <c r="O148">
        <f t="shared" si="127"/>
        <v>0</v>
      </c>
    </row>
    <row r="149" spans="5:15" x14ac:dyDescent="0.35">
      <c r="E149" s="2" t="e">
        <f t="shared" si="131"/>
        <v>#DIV/0!</v>
      </c>
      <c r="H149">
        <f t="shared" si="126"/>
        <v>0</v>
      </c>
      <c r="L149">
        <f t="shared" si="133"/>
        <v>0</v>
      </c>
      <c r="M149">
        <f t="shared" si="137"/>
        <v>0</v>
      </c>
      <c r="O149">
        <f t="shared" si="127"/>
        <v>0</v>
      </c>
    </row>
    <row r="150" spans="5:15" x14ac:dyDescent="0.35">
      <c r="E150" s="2" t="e">
        <f t="shared" si="131"/>
        <v>#DIV/0!</v>
      </c>
      <c r="H150">
        <f t="shared" si="126"/>
        <v>0</v>
      </c>
      <c r="L150">
        <f t="shared" si="133"/>
        <v>0</v>
      </c>
      <c r="M150">
        <f t="shared" si="137"/>
        <v>0</v>
      </c>
      <c r="O150">
        <f t="shared" si="127"/>
        <v>0</v>
      </c>
    </row>
    <row r="151" spans="5:15" x14ac:dyDescent="0.35">
      <c r="E151" s="2" t="e">
        <f t="shared" si="131"/>
        <v>#DIV/0!</v>
      </c>
      <c r="H151">
        <f t="shared" si="126"/>
        <v>0</v>
      </c>
      <c r="L151">
        <f t="shared" si="133"/>
        <v>0</v>
      </c>
      <c r="M151">
        <f t="shared" si="137"/>
        <v>0</v>
      </c>
      <c r="O151">
        <f t="shared" si="127"/>
        <v>0</v>
      </c>
    </row>
    <row r="152" spans="5:15" x14ac:dyDescent="0.35">
      <c r="E152" s="2" t="e">
        <f t="shared" si="131"/>
        <v>#DIV/0!</v>
      </c>
      <c r="H152">
        <f t="shared" ref="H152:H199" si="138">F152-G152</f>
        <v>0</v>
      </c>
      <c r="L152">
        <f t="shared" si="133"/>
        <v>0</v>
      </c>
      <c r="M152">
        <f t="shared" si="137"/>
        <v>0</v>
      </c>
      <c r="O152">
        <f t="shared" ref="O152:O199" si="139">SUM(I152:N152)</f>
        <v>0</v>
      </c>
    </row>
    <row r="153" spans="5:15" x14ac:dyDescent="0.35">
      <c r="E153" s="2" t="e">
        <f t="shared" si="131"/>
        <v>#DIV/0!</v>
      </c>
      <c r="H153">
        <f t="shared" si="138"/>
        <v>0</v>
      </c>
      <c r="L153">
        <f t="shared" si="133"/>
        <v>0</v>
      </c>
      <c r="M153">
        <f t="shared" si="137"/>
        <v>0</v>
      </c>
      <c r="O153">
        <f t="shared" si="139"/>
        <v>0</v>
      </c>
    </row>
    <row r="154" spans="5:15" x14ac:dyDescent="0.35">
      <c r="E154" s="2" t="e">
        <f t="shared" si="131"/>
        <v>#DIV/0!</v>
      </c>
      <c r="H154">
        <f t="shared" si="138"/>
        <v>0</v>
      </c>
      <c r="L154">
        <f t="shared" si="133"/>
        <v>0</v>
      </c>
      <c r="M154">
        <f t="shared" si="137"/>
        <v>0</v>
      </c>
      <c r="O154">
        <f t="shared" si="139"/>
        <v>0</v>
      </c>
    </row>
    <row r="155" spans="5:15" x14ac:dyDescent="0.35">
      <c r="E155" s="2" t="e">
        <f t="shared" si="131"/>
        <v>#DIV/0!</v>
      </c>
      <c r="H155">
        <f t="shared" si="138"/>
        <v>0</v>
      </c>
      <c r="L155">
        <f t="shared" si="133"/>
        <v>0</v>
      </c>
      <c r="M155">
        <f t="shared" si="137"/>
        <v>0</v>
      </c>
      <c r="O155">
        <f t="shared" si="139"/>
        <v>0</v>
      </c>
    </row>
    <row r="156" spans="5:15" x14ac:dyDescent="0.35">
      <c r="E156" s="2" t="e">
        <f t="shared" si="131"/>
        <v>#DIV/0!</v>
      </c>
      <c r="H156">
        <f t="shared" si="138"/>
        <v>0</v>
      </c>
      <c r="L156">
        <f t="shared" si="133"/>
        <v>0</v>
      </c>
      <c r="M156">
        <f t="shared" si="137"/>
        <v>0</v>
      </c>
      <c r="O156">
        <f t="shared" si="139"/>
        <v>0</v>
      </c>
    </row>
    <row r="157" spans="5:15" x14ac:dyDescent="0.35">
      <c r="E157" s="2" t="e">
        <f t="shared" si="131"/>
        <v>#DIV/0!</v>
      </c>
      <c r="H157">
        <f t="shared" si="138"/>
        <v>0</v>
      </c>
      <c r="L157">
        <f t="shared" si="133"/>
        <v>0</v>
      </c>
      <c r="M157">
        <f t="shared" si="137"/>
        <v>0</v>
      </c>
      <c r="O157">
        <f t="shared" si="139"/>
        <v>0</v>
      </c>
    </row>
    <row r="158" spans="5:15" x14ac:dyDescent="0.35">
      <c r="E158" s="2" t="e">
        <f t="shared" si="131"/>
        <v>#DIV/0!</v>
      </c>
      <c r="H158">
        <f t="shared" si="138"/>
        <v>0</v>
      </c>
      <c r="L158">
        <f t="shared" si="133"/>
        <v>0</v>
      </c>
      <c r="M158">
        <f t="shared" si="137"/>
        <v>0</v>
      </c>
      <c r="O158">
        <f t="shared" si="139"/>
        <v>0</v>
      </c>
    </row>
    <row r="159" spans="5:15" x14ac:dyDescent="0.35">
      <c r="E159" s="2" t="e">
        <f t="shared" si="131"/>
        <v>#DIV/0!</v>
      </c>
      <c r="H159">
        <f t="shared" si="138"/>
        <v>0</v>
      </c>
      <c r="L159">
        <f t="shared" si="133"/>
        <v>0</v>
      </c>
      <c r="M159">
        <f t="shared" si="137"/>
        <v>0</v>
      </c>
      <c r="O159">
        <f t="shared" si="139"/>
        <v>0</v>
      </c>
    </row>
    <row r="160" spans="5:15" x14ac:dyDescent="0.35">
      <c r="E160" s="2" t="e">
        <f t="shared" si="131"/>
        <v>#DIV/0!</v>
      </c>
      <c r="H160">
        <f t="shared" si="138"/>
        <v>0</v>
      </c>
      <c r="L160">
        <f t="shared" si="133"/>
        <v>0</v>
      </c>
      <c r="M160">
        <f t="shared" si="137"/>
        <v>0</v>
      </c>
      <c r="O160">
        <f t="shared" si="139"/>
        <v>0</v>
      </c>
    </row>
    <row r="161" spans="1:16" x14ac:dyDescent="0.35">
      <c r="A161" s="6"/>
      <c r="B161" s="4"/>
      <c r="C161" s="4"/>
      <c r="D161" s="4"/>
      <c r="E161" s="5" t="e">
        <f t="shared" si="131"/>
        <v>#DIV/0!</v>
      </c>
      <c r="F161" s="4"/>
      <c r="G161" s="4"/>
      <c r="H161" s="4">
        <f t="shared" si="138"/>
        <v>0</v>
      </c>
      <c r="I161" s="4"/>
      <c r="J161" s="4"/>
      <c r="K161" s="4"/>
      <c r="L161" s="4">
        <f t="shared" si="133"/>
        <v>0</v>
      </c>
      <c r="M161" s="4">
        <f t="shared" si="137"/>
        <v>0</v>
      </c>
      <c r="N161" s="4"/>
      <c r="O161" s="4">
        <f t="shared" si="139"/>
        <v>0</v>
      </c>
      <c r="P161" s="4"/>
    </row>
    <row r="162" spans="1:16" x14ac:dyDescent="0.35">
      <c r="E162" s="2" t="e">
        <f t="shared" si="131"/>
        <v>#DIV/0!</v>
      </c>
      <c r="H162">
        <f t="shared" si="138"/>
        <v>0</v>
      </c>
      <c r="L162">
        <f t="shared" si="133"/>
        <v>0</v>
      </c>
      <c r="M162">
        <f t="shared" si="137"/>
        <v>0</v>
      </c>
      <c r="O162">
        <f t="shared" si="139"/>
        <v>0</v>
      </c>
      <c r="P162" s="4"/>
    </row>
    <row r="163" spans="1:16" x14ac:dyDescent="0.35">
      <c r="E163" s="2" t="e">
        <f t="shared" si="131"/>
        <v>#DIV/0!</v>
      </c>
      <c r="H163">
        <f t="shared" si="138"/>
        <v>0</v>
      </c>
      <c r="L163">
        <f t="shared" si="133"/>
        <v>0</v>
      </c>
      <c r="M163">
        <f t="shared" si="137"/>
        <v>0</v>
      </c>
      <c r="O163">
        <f t="shared" si="139"/>
        <v>0</v>
      </c>
    </row>
    <row r="164" spans="1:16" x14ac:dyDescent="0.35">
      <c r="E164" s="2" t="e">
        <f t="shared" ref="E164:E199" si="140">(B164)/(B164+C164+D164)</f>
        <v>#DIV/0!</v>
      </c>
      <c r="H164">
        <f t="shared" si="138"/>
        <v>0</v>
      </c>
      <c r="L164">
        <f t="shared" si="133"/>
        <v>0</v>
      </c>
      <c r="M164">
        <f t="shared" si="137"/>
        <v>0</v>
      </c>
      <c r="O164">
        <f t="shared" si="139"/>
        <v>0</v>
      </c>
    </row>
    <row r="165" spans="1:16" x14ac:dyDescent="0.35">
      <c r="A165" s="6"/>
      <c r="B165" s="4"/>
      <c r="C165" s="4"/>
      <c r="D165" s="4"/>
      <c r="E165" s="5" t="e">
        <f t="shared" si="140"/>
        <v>#DIV/0!</v>
      </c>
      <c r="F165" s="4"/>
      <c r="G165" s="4"/>
      <c r="H165" s="4">
        <f t="shared" si="138"/>
        <v>0</v>
      </c>
      <c r="I165" s="4"/>
      <c r="J165" s="4"/>
      <c r="K165" s="4"/>
      <c r="L165" s="4">
        <f t="shared" ref="L165:L176" si="141">B165*10</f>
        <v>0</v>
      </c>
      <c r="M165" s="4">
        <f t="shared" si="137"/>
        <v>0</v>
      </c>
      <c r="N165" s="4"/>
      <c r="O165" s="4">
        <f t="shared" si="139"/>
        <v>0</v>
      </c>
      <c r="P165" s="4"/>
    </row>
    <row r="166" spans="1:16" x14ac:dyDescent="0.35">
      <c r="A166" s="6"/>
      <c r="B166" s="4"/>
      <c r="C166" s="4"/>
      <c r="D166" s="4"/>
      <c r="E166" s="5" t="e">
        <f t="shared" si="140"/>
        <v>#DIV/0!</v>
      </c>
      <c r="F166" s="4"/>
      <c r="G166" s="4"/>
      <c r="H166" s="4">
        <f t="shared" si="138"/>
        <v>0</v>
      </c>
      <c r="I166" s="4"/>
      <c r="J166" s="4"/>
      <c r="K166" s="4"/>
      <c r="L166" s="4">
        <f t="shared" si="141"/>
        <v>0</v>
      </c>
      <c r="M166" s="4">
        <f t="shared" si="137"/>
        <v>0</v>
      </c>
      <c r="N166" s="4"/>
      <c r="O166" s="4">
        <f t="shared" si="139"/>
        <v>0</v>
      </c>
      <c r="P166" s="4"/>
    </row>
    <row r="167" spans="1:16" x14ac:dyDescent="0.35">
      <c r="A167" s="6"/>
      <c r="B167" s="4"/>
      <c r="C167" s="4"/>
      <c r="D167" s="4"/>
      <c r="E167" s="5" t="e">
        <f t="shared" si="140"/>
        <v>#DIV/0!</v>
      </c>
      <c r="F167" s="4"/>
      <c r="G167" s="4"/>
      <c r="H167" s="4">
        <f t="shared" si="138"/>
        <v>0</v>
      </c>
      <c r="I167" s="4"/>
      <c r="J167" s="4"/>
      <c r="K167" s="4"/>
      <c r="L167" s="4">
        <f t="shared" si="141"/>
        <v>0</v>
      </c>
      <c r="M167" s="4">
        <f t="shared" si="137"/>
        <v>0</v>
      </c>
      <c r="N167" s="4"/>
      <c r="O167" s="4">
        <f t="shared" si="139"/>
        <v>0</v>
      </c>
      <c r="P167" s="4"/>
    </row>
    <row r="168" spans="1:16" x14ac:dyDescent="0.35">
      <c r="A168" s="6"/>
      <c r="B168" s="4"/>
      <c r="C168" s="4"/>
      <c r="D168" s="4"/>
      <c r="E168" s="5" t="e">
        <f t="shared" si="140"/>
        <v>#DIV/0!</v>
      </c>
      <c r="F168" s="4"/>
      <c r="G168" s="4"/>
      <c r="H168" s="4">
        <f t="shared" si="138"/>
        <v>0</v>
      </c>
      <c r="I168" s="4"/>
      <c r="J168" s="4"/>
      <c r="K168" s="4"/>
      <c r="L168" s="4">
        <f t="shared" si="141"/>
        <v>0</v>
      </c>
      <c r="M168" s="4">
        <f t="shared" si="137"/>
        <v>0</v>
      </c>
      <c r="N168" s="4"/>
      <c r="O168" s="4">
        <f t="shared" si="139"/>
        <v>0</v>
      </c>
      <c r="P168" s="4"/>
    </row>
    <row r="169" spans="1:16" x14ac:dyDescent="0.35">
      <c r="A169" s="6"/>
      <c r="B169" s="4"/>
      <c r="C169" s="4"/>
      <c r="D169" s="4"/>
      <c r="E169" s="5" t="e">
        <f t="shared" si="140"/>
        <v>#DIV/0!</v>
      </c>
      <c r="F169" s="4"/>
      <c r="G169" s="4"/>
      <c r="H169" s="4">
        <f t="shared" si="138"/>
        <v>0</v>
      </c>
      <c r="I169" s="4"/>
      <c r="J169" s="4"/>
      <c r="K169" s="4"/>
      <c r="L169" s="4">
        <f t="shared" si="141"/>
        <v>0</v>
      </c>
      <c r="M169" s="4">
        <f t="shared" si="137"/>
        <v>0</v>
      </c>
      <c r="N169" s="4"/>
      <c r="O169" s="4">
        <f t="shared" si="139"/>
        <v>0</v>
      </c>
      <c r="P169" s="4"/>
    </row>
    <row r="170" spans="1:16" x14ac:dyDescent="0.35">
      <c r="A170" s="6"/>
      <c r="B170" s="4"/>
      <c r="C170" s="4"/>
      <c r="D170" s="4"/>
      <c r="E170" s="5" t="e">
        <f t="shared" si="140"/>
        <v>#DIV/0!</v>
      </c>
      <c r="F170" s="4"/>
      <c r="G170" s="4"/>
      <c r="H170" s="4">
        <f t="shared" si="138"/>
        <v>0</v>
      </c>
      <c r="I170" s="4"/>
      <c r="J170" s="4"/>
      <c r="K170" s="4"/>
      <c r="L170" s="4">
        <f t="shared" si="141"/>
        <v>0</v>
      </c>
      <c r="M170" s="4">
        <f t="shared" si="137"/>
        <v>0</v>
      </c>
      <c r="N170" s="4"/>
      <c r="O170" s="4">
        <f t="shared" si="139"/>
        <v>0</v>
      </c>
    </row>
    <row r="171" spans="1:16" x14ac:dyDescent="0.35">
      <c r="E171" s="2" t="e">
        <f t="shared" si="140"/>
        <v>#DIV/0!</v>
      </c>
      <c r="H171">
        <f t="shared" si="138"/>
        <v>0</v>
      </c>
      <c r="L171">
        <f t="shared" si="141"/>
        <v>0</v>
      </c>
      <c r="M171">
        <f t="shared" si="137"/>
        <v>0</v>
      </c>
      <c r="O171">
        <f t="shared" si="139"/>
        <v>0</v>
      </c>
    </row>
    <row r="172" spans="1:16" x14ac:dyDescent="0.35">
      <c r="E172" s="2" t="e">
        <f t="shared" si="140"/>
        <v>#DIV/0!</v>
      </c>
      <c r="H172">
        <f t="shared" si="138"/>
        <v>0</v>
      </c>
      <c r="L172">
        <f t="shared" si="141"/>
        <v>0</v>
      </c>
      <c r="M172">
        <f t="shared" si="137"/>
        <v>0</v>
      </c>
      <c r="O172">
        <f t="shared" si="139"/>
        <v>0</v>
      </c>
    </row>
    <row r="173" spans="1:16" x14ac:dyDescent="0.35">
      <c r="E173" s="2" t="e">
        <f t="shared" si="140"/>
        <v>#DIV/0!</v>
      </c>
      <c r="H173">
        <f t="shared" si="138"/>
        <v>0</v>
      </c>
      <c r="L173">
        <f t="shared" si="141"/>
        <v>0</v>
      </c>
      <c r="M173">
        <f t="shared" si="137"/>
        <v>0</v>
      </c>
      <c r="O173">
        <f t="shared" si="139"/>
        <v>0</v>
      </c>
    </row>
    <row r="174" spans="1:16" x14ac:dyDescent="0.35">
      <c r="E174" s="2" t="e">
        <f t="shared" si="140"/>
        <v>#DIV/0!</v>
      </c>
      <c r="H174">
        <f t="shared" si="138"/>
        <v>0</v>
      </c>
      <c r="L174">
        <f t="shared" si="141"/>
        <v>0</v>
      </c>
      <c r="M174">
        <f t="shared" si="137"/>
        <v>0</v>
      </c>
      <c r="O174">
        <f t="shared" si="139"/>
        <v>0</v>
      </c>
    </row>
    <row r="175" spans="1:16" x14ac:dyDescent="0.35">
      <c r="E175" s="2" t="e">
        <f t="shared" si="140"/>
        <v>#DIV/0!</v>
      </c>
      <c r="H175">
        <f t="shared" si="138"/>
        <v>0</v>
      </c>
      <c r="L175">
        <f t="shared" si="141"/>
        <v>0</v>
      </c>
      <c r="M175">
        <f t="shared" si="137"/>
        <v>0</v>
      </c>
      <c r="O175">
        <f t="shared" si="139"/>
        <v>0</v>
      </c>
    </row>
    <row r="176" spans="1:16" x14ac:dyDescent="0.35">
      <c r="E176" s="2" t="e">
        <f t="shared" si="140"/>
        <v>#DIV/0!</v>
      </c>
      <c r="H176">
        <f t="shared" si="138"/>
        <v>0</v>
      </c>
      <c r="L176">
        <f t="shared" si="141"/>
        <v>0</v>
      </c>
      <c r="M176">
        <f t="shared" si="137"/>
        <v>0</v>
      </c>
      <c r="O176">
        <f t="shared" si="139"/>
        <v>0</v>
      </c>
    </row>
    <row r="177" spans="5:15" x14ac:dyDescent="0.35">
      <c r="E177" s="2" t="e">
        <f t="shared" si="140"/>
        <v>#DIV/0!</v>
      </c>
      <c r="H177">
        <f t="shared" si="138"/>
        <v>0</v>
      </c>
      <c r="M177">
        <f t="shared" si="137"/>
        <v>0</v>
      </c>
      <c r="O177">
        <f t="shared" si="139"/>
        <v>0</v>
      </c>
    </row>
    <row r="178" spans="5:15" x14ac:dyDescent="0.35">
      <c r="E178" s="2" t="e">
        <f t="shared" si="140"/>
        <v>#DIV/0!</v>
      </c>
      <c r="H178">
        <f t="shared" si="138"/>
        <v>0</v>
      </c>
      <c r="M178">
        <f t="shared" si="137"/>
        <v>0</v>
      </c>
      <c r="O178">
        <f t="shared" si="139"/>
        <v>0</v>
      </c>
    </row>
    <row r="179" spans="5:15" x14ac:dyDescent="0.35">
      <c r="E179" s="2" t="e">
        <f t="shared" si="140"/>
        <v>#DIV/0!</v>
      </c>
      <c r="H179">
        <f t="shared" si="138"/>
        <v>0</v>
      </c>
      <c r="M179">
        <f t="shared" si="137"/>
        <v>0</v>
      </c>
      <c r="O179">
        <f t="shared" si="139"/>
        <v>0</v>
      </c>
    </row>
    <row r="180" spans="5:15" x14ac:dyDescent="0.35">
      <c r="E180" s="2" t="e">
        <f t="shared" si="140"/>
        <v>#DIV/0!</v>
      </c>
      <c r="H180">
        <f t="shared" si="138"/>
        <v>0</v>
      </c>
      <c r="M180">
        <f t="shared" si="137"/>
        <v>0</v>
      </c>
      <c r="O180">
        <f t="shared" si="139"/>
        <v>0</v>
      </c>
    </row>
    <row r="181" spans="5:15" x14ac:dyDescent="0.35">
      <c r="E181" s="2" t="e">
        <f t="shared" si="140"/>
        <v>#DIV/0!</v>
      </c>
      <c r="H181">
        <f t="shared" si="138"/>
        <v>0</v>
      </c>
      <c r="M181">
        <f t="shared" si="137"/>
        <v>0</v>
      </c>
      <c r="O181">
        <f t="shared" si="139"/>
        <v>0</v>
      </c>
    </row>
    <row r="182" spans="5:15" x14ac:dyDescent="0.35">
      <c r="E182" s="2" t="e">
        <f t="shared" si="140"/>
        <v>#DIV/0!</v>
      </c>
      <c r="H182">
        <f t="shared" si="138"/>
        <v>0</v>
      </c>
      <c r="M182">
        <f t="shared" si="137"/>
        <v>0</v>
      </c>
      <c r="O182">
        <f t="shared" si="139"/>
        <v>0</v>
      </c>
    </row>
    <row r="183" spans="5:15" x14ac:dyDescent="0.35">
      <c r="E183" s="2" t="e">
        <f t="shared" si="140"/>
        <v>#DIV/0!</v>
      </c>
      <c r="H183">
        <f t="shared" si="138"/>
        <v>0</v>
      </c>
      <c r="M183">
        <f t="shared" si="137"/>
        <v>0</v>
      </c>
      <c r="O183">
        <f t="shared" si="139"/>
        <v>0</v>
      </c>
    </row>
    <row r="184" spans="5:15" x14ac:dyDescent="0.35">
      <c r="E184" s="2" t="e">
        <f t="shared" si="140"/>
        <v>#DIV/0!</v>
      </c>
      <c r="H184">
        <f t="shared" si="138"/>
        <v>0</v>
      </c>
      <c r="M184">
        <f t="shared" si="137"/>
        <v>0</v>
      </c>
      <c r="O184">
        <f t="shared" si="139"/>
        <v>0</v>
      </c>
    </row>
    <row r="185" spans="5:15" x14ac:dyDescent="0.35">
      <c r="E185" s="2" t="e">
        <f t="shared" si="140"/>
        <v>#DIV/0!</v>
      </c>
      <c r="H185">
        <f t="shared" si="138"/>
        <v>0</v>
      </c>
      <c r="M185">
        <f t="shared" si="137"/>
        <v>0</v>
      </c>
      <c r="O185">
        <f t="shared" si="139"/>
        <v>0</v>
      </c>
    </row>
    <row r="186" spans="5:15" x14ac:dyDescent="0.35">
      <c r="E186" s="2" t="e">
        <f t="shared" si="140"/>
        <v>#DIV/0!</v>
      </c>
      <c r="H186">
        <f t="shared" si="138"/>
        <v>0</v>
      </c>
      <c r="M186">
        <f t="shared" si="137"/>
        <v>0</v>
      </c>
      <c r="O186">
        <f t="shared" si="139"/>
        <v>0</v>
      </c>
    </row>
    <row r="187" spans="5:15" x14ac:dyDescent="0.35">
      <c r="E187" s="2" t="e">
        <f t="shared" si="140"/>
        <v>#DIV/0!</v>
      </c>
      <c r="H187">
        <f t="shared" si="138"/>
        <v>0</v>
      </c>
      <c r="M187">
        <f t="shared" si="137"/>
        <v>0</v>
      </c>
      <c r="O187">
        <f t="shared" si="139"/>
        <v>0</v>
      </c>
    </row>
    <row r="188" spans="5:15" x14ac:dyDescent="0.35">
      <c r="E188" s="2" t="e">
        <f t="shared" si="140"/>
        <v>#DIV/0!</v>
      </c>
      <c r="H188">
        <f t="shared" si="138"/>
        <v>0</v>
      </c>
      <c r="M188">
        <f t="shared" si="137"/>
        <v>0</v>
      </c>
      <c r="O188">
        <f t="shared" si="139"/>
        <v>0</v>
      </c>
    </row>
    <row r="189" spans="5:15" x14ac:dyDescent="0.35">
      <c r="E189" s="2" t="e">
        <f t="shared" si="140"/>
        <v>#DIV/0!</v>
      </c>
      <c r="H189">
        <f t="shared" si="138"/>
        <v>0</v>
      </c>
      <c r="M189">
        <f t="shared" si="137"/>
        <v>0</v>
      </c>
      <c r="O189">
        <f t="shared" si="139"/>
        <v>0</v>
      </c>
    </row>
    <row r="190" spans="5:15" x14ac:dyDescent="0.35">
      <c r="E190" s="2" t="e">
        <f t="shared" si="140"/>
        <v>#DIV/0!</v>
      </c>
      <c r="H190">
        <f t="shared" si="138"/>
        <v>0</v>
      </c>
      <c r="M190">
        <f t="shared" si="137"/>
        <v>0</v>
      </c>
      <c r="O190">
        <f t="shared" si="139"/>
        <v>0</v>
      </c>
    </row>
    <row r="191" spans="5:15" x14ac:dyDescent="0.35">
      <c r="E191" s="2" t="e">
        <f t="shared" si="140"/>
        <v>#DIV/0!</v>
      </c>
      <c r="H191">
        <f t="shared" si="138"/>
        <v>0</v>
      </c>
      <c r="M191">
        <f t="shared" si="137"/>
        <v>0</v>
      </c>
      <c r="O191">
        <f t="shared" si="139"/>
        <v>0</v>
      </c>
    </row>
    <row r="192" spans="5:15" x14ac:dyDescent="0.35">
      <c r="E192" s="2" t="e">
        <f t="shared" si="140"/>
        <v>#DIV/0!</v>
      </c>
      <c r="H192">
        <f t="shared" si="138"/>
        <v>0</v>
      </c>
      <c r="M192">
        <f t="shared" si="137"/>
        <v>0</v>
      </c>
      <c r="O192">
        <f t="shared" si="139"/>
        <v>0</v>
      </c>
    </row>
    <row r="193" spans="5:15" x14ac:dyDescent="0.35">
      <c r="E193" s="2" t="e">
        <f t="shared" si="140"/>
        <v>#DIV/0!</v>
      </c>
      <c r="H193">
        <f t="shared" si="138"/>
        <v>0</v>
      </c>
      <c r="M193">
        <f t="shared" si="137"/>
        <v>0</v>
      </c>
      <c r="O193">
        <f t="shared" si="139"/>
        <v>0</v>
      </c>
    </row>
    <row r="194" spans="5:15" x14ac:dyDescent="0.35">
      <c r="E194" s="2" t="e">
        <f t="shared" si="140"/>
        <v>#DIV/0!</v>
      </c>
      <c r="H194">
        <f t="shared" si="138"/>
        <v>0</v>
      </c>
      <c r="M194">
        <f t="shared" si="137"/>
        <v>0</v>
      </c>
      <c r="O194">
        <f t="shared" si="139"/>
        <v>0</v>
      </c>
    </row>
    <row r="195" spans="5:15" x14ac:dyDescent="0.35">
      <c r="E195" s="2" t="e">
        <f t="shared" si="140"/>
        <v>#DIV/0!</v>
      </c>
      <c r="H195">
        <f t="shared" si="138"/>
        <v>0</v>
      </c>
      <c r="M195">
        <f t="shared" si="137"/>
        <v>0</v>
      </c>
      <c r="O195">
        <f t="shared" si="139"/>
        <v>0</v>
      </c>
    </row>
    <row r="196" spans="5:15" x14ac:dyDescent="0.35">
      <c r="E196" t="e">
        <f t="shared" si="140"/>
        <v>#DIV/0!</v>
      </c>
      <c r="H196">
        <f t="shared" si="138"/>
        <v>0</v>
      </c>
      <c r="M196">
        <f t="shared" si="137"/>
        <v>0</v>
      </c>
      <c r="O196">
        <f t="shared" si="139"/>
        <v>0</v>
      </c>
    </row>
    <row r="197" spans="5:15" x14ac:dyDescent="0.35">
      <c r="E197" t="e">
        <f t="shared" si="140"/>
        <v>#DIV/0!</v>
      </c>
      <c r="H197">
        <f t="shared" si="138"/>
        <v>0</v>
      </c>
      <c r="M197">
        <f t="shared" si="137"/>
        <v>0</v>
      </c>
      <c r="O197">
        <f t="shared" si="139"/>
        <v>0</v>
      </c>
    </row>
    <row r="198" spans="5:15" x14ac:dyDescent="0.35">
      <c r="E198" t="e">
        <f t="shared" si="140"/>
        <v>#DIV/0!</v>
      </c>
      <c r="H198">
        <f t="shared" si="138"/>
        <v>0</v>
      </c>
      <c r="M198">
        <f t="shared" si="137"/>
        <v>0</v>
      </c>
      <c r="O198">
        <f t="shared" si="139"/>
        <v>0</v>
      </c>
    </row>
    <row r="199" spans="5:15" x14ac:dyDescent="0.35">
      <c r="E199" t="e">
        <f t="shared" si="140"/>
        <v>#DIV/0!</v>
      </c>
      <c r="H199">
        <f t="shared" si="138"/>
        <v>0</v>
      </c>
      <c r="M199">
        <f t="shared" si="137"/>
        <v>0</v>
      </c>
      <c r="O199">
        <f t="shared" si="139"/>
        <v>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85"/>
  <sheetViews>
    <sheetView workbookViewId="0">
      <selection activeCell="N3" sqref="N3"/>
    </sheetView>
  </sheetViews>
  <sheetFormatPr defaultRowHeight="14.5" x14ac:dyDescent="0.35"/>
  <cols>
    <col min="1" max="1" width="26.81640625" style="3" customWidth="1"/>
  </cols>
  <sheetData>
    <row r="1" spans="1:27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35">
      <c r="B3" s="3"/>
      <c r="C3" s="3"/>
      <c r="D3" s="3"/>
      <c r="E3" s="2" t="e">
        <f t="shared" ref="E3:E72" si="0">(B3)/(B3+C3+D3)</f>
        <v>#DIV/0!</v>
      </c>
      <c r="H3">
        <f t="shared" ref="H3:H72" si="1">F3-G3</f>
        <v>0</v>
      </c>
      <c r="L3">
        <f t="shared" ref="L3:L62" si="2">B3*10</f>
        <v>0</v>
      </c>
      <c r="M3">
        <f t="shared" ref="M3:M25" si="3">D3*5</f>
        <v>0</v>
      </c>
      <c r="O3">
        <f t="shared" ref="O3:O55" si="4">SUM(I3:N3)</f>
        <v>0</v>
      </c>
    </row>
    <row r="4" spans="1:27" x14ac:dyDescent="0.35">
      <c r="B4" s="3"/>
      <c r="C4" s="3"/>
      <c r="D4" s="3"/>
      <c r="E4" s="2" t="e">
        <f t="shared" ref="E4" si="5">(B4)/(B4+C4+D4)</f>
        <v>#DIV/0!</v>
      </c>
      <c r="H4">
        <f t="shared" ref="H4" si="6">F4-G4</f>
        <v>0</v>
      </c>
      <c r="L4">
        <f t="shared" ref="L4" si="7">B4*10</f>
        <v>0</v>
      </c>
      <c r="M4">
        <f t="shared" ref="M4" si="8">D4*5</f>
        <v>0</v>
      </c>
      <c r="O4">
        <f t="shared" si="4"/>
        <v>0</v>
      </c>
    </row>
    <row r="5" spans="1:27" x14ac:dyDescent="0.35">
      <c r="B5" s="3"/>
      <c r="C5" s="3"/>
      <c r="D5" s="3"/>
      <c r="E5" s="2" t="e">
        <f t="shared" ref="E5:E7" si="9">(B5)/(B5+C5+D5)</f>
        <v>#DIV/0!</v>
      </c>
      <c r="H5">
        <f t="shared" ref="H5:H7" si="10">F5-G5</f>
        <v>0</v>
      </c>
      <c r="L5">
        <f t="shared" ref="L5:L7" si="11">B5*10</f>
        <v>0</v>
      </c>
      <c r="M5">
        <f t="shared" ref="M5:M7" si="12">D5*5</f>
        <v>0</v>
      </c>
      <c r="O5">
        <f t="shared" ref="O5:O7" si="13">SUM(I5:N5)</f>
        <v>0</v>
      </c>
    </row>
    <row r="6" spans="1:27" x14ac:dyDescent="0.35">
      <c r="B6" s="3"/>
      <c r="C6" s="3"/>
      <c r="D6" s="3"/>
      <c r="E6" s="2" t="e">
        <f t="shared" si="9"/>
        <v>#DIV/0!</v>
      </c>
      <c r="H6">
        <f t="shared" si="10"/>
        <v>0</v>
      </c>
      <c r="L6">
        <f t="shared" si="11"/>
        <v>0</v>
      </c>
      <c r="M6">
        <f t="shared" si="12"/>
        <v>0</v>
      </c>
      <c r="O6">
        <f t="shared" si="13"/>
        <v>0</v>
      </c>
    </row>
    <row r="7" spans="1:27" x14ac:dyDescent="0.35">
      <c r="B7" s="3"/>
      <c r="C7" s="3"/>
      <c r="D7" s="3"/>
      <c r="E7" s="2" t="e">
        <f t="shared" si="9"/>
        <v>#DIV/0!</v>
      </c>
      <c r="H7">
        <f t="shared" si="10"/>
        <v>0</v>
      </c>
      <c r="L7">
        <f t="shared" si="11"/>
        <v>0</v>
      </c>
      <c r="M7">
        <f t="shared" si="12"/>
        <v>0</v>
      </c>
      <c r="O7">
        <f t="shared" si="13"/>
        <v>0</v>
      </c>
    </row>
    <row r="8" spans="1:27" ht="14.25" customHeight="1" x14ac:dyDescent="0.35">
      <c r="B8" s="3"/>
      <c r="C8" s="3"/>
      <c r="D8" s="3"/>
      <c r="E8" s="2" t="e">
        <f t="shared" si="0"/>
        <v>#DIV/0!</v>
      </c>
      <c r="H8">
        <f t="shared" si="1"/>
        <v>0</v>
      </c>
      <c r="L8">
        <v>0</v>
      </c>
      <c r="M8">
        <f t="shared" si="3"/>
        <v>0</v>
      </c>
      <c r="O8">
        <f t="shared" si="4"/>
        <v>0</v>
      </c>
    </row>
    <row r="9" spans="1:27" x14ac:dyDescent="0.35">
      <c r="B9" s="3"/>
      <c r="C9" s="3"/>
      <c r="D9" s="3"/>
      <c r="E9" s="2" t="e">
        <f t="shared" si="0"/>
        <v>#DIV/0!</v>
      </c>
      <c r="H9">
        <f t="shared" si="1"/>
        <v>0</v>
      </c>
      <c r="L9">
        <f t="shared" ref="L9" si="14">B9*10</f>
        <v>0</v>
      </c>
      <c r="M9">
        <f t="shared" si="3"/>
        <v>0</v>
      </c>
      <c r="O9">
        <f t="shared" si="4"/>
        <v>0</v>
      </c>
    </row>
    <row r="10" spans="1:27" x14ac:dyDescent="0.35">
      <c r="B10" s="3"/>
      <c r="C10" s="3"/>
      <c r="D10" s="3"/>
      <c r="E10" s="2" t="e">
        <f t="shared" si="0"/>
        <v>#DIV/0!</v>
      </c>
      <c r="H10">
        <f t="shared" si="1"/>
        <v>0</v>
      </c>
      <c r="L10">
        <f t="shared" ref="L10" si="15">B10*10</f>
        <v>0</v>
      </c>
      <c r="M10">
        <f t="shared" si="3"/>
        <v>0</v>
      </c>
      <c r="O10">
        <f t="shared" ref="O10" si="16">SUM(I10:N10)</f>
        <v>0</v>
      </c>
    </row>
    <row r="11" spans="1:27" x14ac:dyDescent="0.35">
      <c r="B11" s="3"/>
      <c r="C11" s="3"/>
      <c r="D11" s="3"/>
      <c r="E11" s="2" t="e">
        <f t="shared" si="0"/>
        <v>#DIV/0!</v>
      </c>
      <c r="H11">
        <f t="shared" si="1"/>
        <v>0</v>
      </c>
      <c r="L11">
        <f t="shared" si="2"/>
        <v>0</v>
      </c>
      <c r="M11">
        <f t="shared" si="3"/>
        <v>0</v>
      </c>
      <c r="O11">
        <f t="shared" si="4"/>
        <v>0</v>
      </c>
    </row>
    <row r="12" spans="1:27" x14ac:dyDescent="0.35">
      <c r="B12" s="3"/>
      <c r="C12" s="3"/>
      <c r="D12" s="3"/>
      <c r="E12" s="2" t="e">
        <f t="shared" si="0"/>
        <v>#DIV/0!</v>
      </c>
      <c r="H12">
        <f t="shared" si="1"/>
        <v>0</v>
      </c>
      <c r="L12">
        <f t="shared" si="2"/>
        <v>0</v>
      </c>
      <c r="M12">
        <f t="shared" si="3"/>
        <v>0</v>
      </c>
      <c r="O12">
        <f t="shared" si="4"/>
        <v>0</v>
      </c>
    </row>
    <row r="13" spans="1:27" x14ac:dyDescent="0.35">
      <c r="B13" s="3"/>
      <c r="C13" s="3"/>
      <c r="D13" s="3"/>
      <c r="E13" s="2" t="e">
        <f t="shared" si="0"/>
        <v>#DIV/0!</v>
      </c>
      <c r="H13">
        <f t="shared" si="1"/>
        <v>0</v>
      </c>
      <c r="L13">
        <f t="shared" si="2"/>
        <v>0</v>
      </c>
      <c r="M13">
        <f t="shared" si="3"/>
        <v>0</v>
      </c>
      <c r="O13">
        <f t="shared" ref="O13" si="17">SUM(I13:N13)</f>
        <v>0</v>
      </c>
    </row>
    <row r="14" spans="1:27" x14ac:dyDescent="0.35">
      <c r="B14" s="3"/>
      <c r="C14" s="3"/>
      <c r="D14" s="3"/>
      <c r="E14" s="2" t="e">
        <f t="shared" ref="E14" si="18">(B14)/(B14+C14+D14)</f>
        <v>#DIV/0!</v>
      </c>
      <c r="H14">
        <f t="shared" ref="H14" si="19">F14-G14</f>
        <v>0</v>
      </c>
      <c r="L14">
        <f t="shared" ref="L14" si="20">B14*10</f>
        <v>0</v>
      </c>
      <c r="M14">
        <f t="shared" ref="M14" si="21">D14*5</f>
        <v>0</v>
      </c>
      <c r="O14">
        <f t="shared" ref="O14" si="22">SUM(I14:N14)</f>
        <v>0</v>
      </c>
    </row>
    <row r="15" spans="1:27" x14ac:dyDescent="0.35">
      <c r="B15" s="3"/>
      <c r="C15" s="3"/>
      <c r="D15" s="3"/>
      <c r="E15" s="2" t="e">
        <f t="shared" si="0"/>
        <v>#DIV/0!</v>
      </c>
      <c r="H15">
        <f t="shared" si="1"/>
        <v>0</v>
      </c>
      <c r="L15">
        <f t="shared" si="2"/>
        <v>0</v>
      </c>
      <c r="M15">
        <f t="shared" si="3"/>
        <v>0</v>
      </c>
      <c r="O15">
        <f t="shared" ref="O15" si="23">SUM(I15:N15)</f>
        <v>0</v>
      </c>
    </row>
    <row r="16" spans="1:27" x14ac:dyDescent="0.35">
      <c r="E16" s="2" t="e">
        <f t="shared" si="0"/>
        <v>#DIV/0!</v>
      </c>
      <c r="H16">
        <f t="shared" si="1"/>
        <v>0</v>
      </c>
      <c r="L16">
        <f t="shared" si="2"/>
        <v>0</v>
      </c>
      <c r="M16">
        <f t="shared" si="3"/>
        <v>0</v>
      </c>
      <c r="O16">
        <f t="shared" si="4"/>
        <v>0</v>
      </c>
    </row>
    <row r="17" spans="5:15" x14ac:dyDescent="0.35">
      <c r="E17" s="2" t="e">
        <f t="shared" si="0"/>
        <v>#DIV/0!</v>
      </c>
      <c r="H17">
        <f t="shared" si="1"/>
        <v>0</v>
      </c>
      <c r="L17">
        <f t="shared" si="2"/>
        <v>0</v>
      </c>
      <c r="M17">
        <f t="shared" si="3"/>
        <v>0</v>
      </c>
      <c r="O17">
        <f t="shared" ref="O17" si="24">SUM(I17:N17)</f>
        <v>0</v>
      </c>
    </row>
    <row r="18" spans="5:15" x14ac:dyDescent="0.35">
      <c r="E18" s="2" t="e">
        <f t="shared" si="0"/>
        <v>#DIV/0!</v>
      </c>
      <c r="H18">
        <f t="shared" si="1"/>
        <v>0</v>
      </c>
      <c r="L18">
        <f t="shared" si="2"/>
        <v>0</v>
      </c>
      <c r="M18">
        <f t="shared" si="3"/>
        <v>0</v>
      </c>
      <c r="O18">
        <f t="shared" si="4"/>
        <v>0</v>
      </c>
    </row>
    <row r="19" spans="5:15" x14ac:dyDescent="0.35">
      <c r="E19" s="2" t="e">
        <f t="shared" si="0"/>
        <v>#DIV/0!</v>
      </c>
      <c r="H19">
        <f t="shared" si="1"/>
        <v>0</v>
      </c>
      <c r="L19">
        <f t="shared" si="2"/>
        <v>0</v>
      </c>
      <c r="M19">
        <f t="shared" si="3"/>
        <v>0</v>
      </c>
      <c r="O19">
        <f t="shared" si="4"/>
        <v>0</v>
      </c>
    </row>
    <row r="20" spans="5:15" x14ac:dyDescent="0.35">
      <c r="E20" s="2" t="e">
        <f t="shared" si="0"/>
        <v>#DIV/0!</v>
      </c>
      <c r="H20">
        <f t="shared" si="1"/>
        <v>0</v>
      </c>
      <c r="L20">
        <f t="shared" si="2"/>
        <v>0</v>
      </c>
      <c r="M20">
        <f t="shared" si="3"/>
        <v>0</v>
      </c>
      <c r="O20">
        <f t="shared" ref="O20" si="25">SUM(I20:N20)</f>
        <v>0</v>
      </c>
    </row>
    <row r="21" spans="5:15" x14ac:dyDescent="0.35">
      <c r="E21" s="2" t="e">
        <f t="shared" si="0"/>
        <v>#DIV/0!</v>
      </c>
      <c r="H21">
        <f t="shared" si="1"/>
        <v>0</v>
      </c>
      <c r="L21">
        <f t="shared" si="2"/>
        <v>0</v>
      </c>
      <c r="M21">
        <f t="shared" si="3"/>
        <v>0</v>
      </c>
      <c r="O21">
        <f t="shared" ref="O21" si="26">SUM(I21:N21)</f>
        <v>0</v>
      </c>
    </row>
    <row r="22" spans="5:15" x14ac:dyDescent="0.35">
      <c r="E22" s="2" t="e">
        <f t="shared" si="0"/>
        <v>#DIV/0!</v>
      </c>
      <c r="H22">
        <f t="shared" si="1"/>
        <v>0</v>
      </c>
      <c r="L22">
        <f t="shared" si="2"/>
        <v>0</v>
      </c>
      <c r="M22">
        <f t="shared" si="3"/>
        <v>0</v>
      </c>
      <c r="O22">
        <f t="shared" si="4"/>
        <v>0</v>
      </c>
    </row>
    <row r="23" spans="5:15" x14ac:dyDescent="0.35">
      <c r="E23" s="2" t="e">
        <f t="shared" si="0"/>
        <v>#DIV/0!</v>
      </c>
      <c r="H23">
        <f t="shared" si="1"/>
        <v>0</v>
      </c>
      <c r="L23">
        <f t="shared" si="2"/>
        <v>0</v>
      </c>
      <c r="M23">
        <f t="shared" si="3"/>
        <v>0</v>
      </c>
      <c r="O23">
        <f t="shared" si="4"/>
        <v>0</v>
      </c>
    </row>
    <row r="24" spans="5:15" x14ac:dyDescent="0.35">
      <c r="E24" s="2" t="e">
        <f t="shared" si="0"/>
        <v>#DIV/0!</v>
      </c>
      <c r="H24">
        <f t="shared" si="1"/>
        <v>0</v>
      </c>
      <c r="L24">
        <f t="shared" si="2"/>
        <v>0</v>
      </c>
      <c r="M24">
        <f t="shared" si="3"/>
        <v>0</v>
      </c>
      <c r="O24">
        <f t="shared" ref="O24" si="27">SUM(I24:N24)</f>
        <v>0</v>
      </c>
    </row>
    <row r="25" spans="5:15" x14ac:dyDescent="0.35">
      <c r="E25" s="2" t="e">
        <f t="shared" si="0"/>
        <v>#DIV/0!</v>
      </c>
      <c r="H25">
        <f t="shared" si="1"/>
        <v>0</v>
      </c>
      <c r="L25">
        <f t="shared" si="2"/>
        <v>0</v>
      </c>
      <c r="M25">
        <f t="shared" si="3"/>
        <v>0</v>
      </c>
      <c r="O25">
        <f t="shared" si="4"/>
        <v>0</v>
      </c>
    </row>
    <row r="26" spans="5:15" x14ac:dyDescent="0.35">
      <c r="E26" s="2" t="e">
        <f t="shared" si="0"/>
        <v>#DIV/0!</v>
      </c>
      <c r="H26">
        <f t="shared" si="1"/>
        <v>0</v>
      </c>
      <c r="L26">
        <f t="shared" si="2"/>
        <v>0</v>
      </c>
      <c r="M26">
        <v>0</v>
      </c>
      <c r="O26">
        <f t="shared" si="4"/>
        <v>0</v>
      </c>
    </row>
    <row r="27" spans="5:15" x14ac:dyDescent="0.35">
      <c r="E27" s="2" t="e">
        <f t="shared" si="0"/>
        <v>#DIV/0!</v>
      </c>
      <c r="H27">
        <f t="shared" si="1"/>
        <v>0</v>
      </c>
      <c r="L27">
        <f t="shared" si="2"/>
        <v>0</v>
      </c>
      <c r="M27">
        <f t="shared" ref="M27:M85" si="28">D27*5</f>
        <v>0</v>
      </c>
      <c r="O27">
        <f t="shared" si="4"/>
        <v>0</v>
      </c>
    </row>
    <row r="28" spans="5:15" x14ac:dyDescent="0.35">
      <c r="E28" s="2" t="e">
        <f t="shared" si="0"/>
        <v>#DIV/0!</v>
      </c>
      <c r="H28">
        <f t="shared" si="1"/>
        <v>0</v>
      </c>
      <c r="L28">
        <f t="shared" si="2"/>
        <v>0</v>
      </c>
      <c r="M28">
        <f t="shared" si="28"/>
        <v>0</v>
      </c>
      <c r="O28">
        <f t="shared" si="4"/>
        <v>0</v>
      </c>
    </row>
    <row r="29" spans="5:15" x14ac:dyDescent="0.35">
      <c r="E29" s="2" t="e">
        <f t="shared" si="0"/>
        <v>#DIV/0!</v>
      </c>
      <c r="H29">
        <f t="shared" si="1"/>
        <v>0</v>
      </c>
      <c r="L29">
        <f t="shared" si="2"/>
        <v>0</v>
      </c>
      <c r="M29">
        <f t="shared" si="28"/>
        <v>0</v>
      </c>
      <c r="O29">
        <f t="shared" si="4"/>
        <v>0</v>
      </c>
    </row>
    <row r="30" spans="5:15" x14ac:dyDescent="0.35">
      <c r="E30" s="2" t="e">
        <f t="shared" si="0"/>
        <v>#DIV/0!</v>
      </c>
      <c r="H30">
        <f t="shared" si="1"/>
        <v>0</v>
      </c>
      <c r="L30">
        <f t="shared" si="2"/>
        <v>0</v>
      </c>
      <c r="M30">
        <f t="shared" si="28"/>
        <v>0</v>
      </c>
      <c r="O30">
        <f t="shared" si="4"/>
        <v>0</v>
      </c>
    </row>
    <row r="31" spans="5:15" x14ac:dyDescent="0.35">
      <c r="E31" s="2" t="e">
        <f t="shared" si="0"/>
        <v>#DIV/0!</v>
      </c>
      <c r="H31">
        <f t="shared" si="1"/>
        <v>0</v>
      </c>
      <c r="L31">
        <f t="shared" si="2"/>
        <v>0</v>
      </c>
      <c r="M31">
        <f t="shared" si="28"/>
        <v>0</v>
      </c>
      <c r="O31">
        <f t="shared" si="4"/>
        <v>0</v>
      </c>
    </row>
    <row r="32" spans="5:15" x14ac:dyDescent="0.35">
      <c r="E32" s="2" t="e">
        <f t="shared" si="0"/>
        <v>#DIV/0!</v>
      </c>
      <c r="H32">
        <f t="shared" si="1"/>
        <v>0</v>
      </c>
      <c r="L32">
        <f t="shared" si="2"/>
        <v>0</v>
      </c>
      <c r="M32">
        <f t="shared" si="28"/>
        <v>0</v>
      </c>
      <c r="O32">
        <f t="shared" si="4"/>
        <v>0</v>
      </c>
    </row>
    <row r="33" spans="1:16" x14ac:dyDescent="0.35">
      <c r="E33" s="2" t="e">
        <f t="shared" si="0"/>
        <v>#DIV/0!</v>
      </c>
      <c r="H33">
        <f t="shared" si="1"/>
        <v>0</v>
      </c>
      <c r="L33">
        <f t="shared" si="2"/>
        <v>0</v>
      </c>
      <c r="M33">
        <f t="shared" si="28"/>
        <v>0</v>
      </c>
      <c r="O33">
        <f t="shared" si="4"/>
        <v>0</v>
      </c>
    </row>
    <row r="34" spans="1:16" x14ac:dyDescent="0.35">
      <c r="E34" s="2" t="e">
        <f t="shared" si="0"/>
        <v>#DIV/0!</v>
      </c>
      <c r="H34">
        <f t="shared" si="1"/>
        <v>0</v>
      </c>
      <c r="L34">
        <f t="shared" si="2"/>
        <v>0</v>
      </c>
      <c r="M34">
        <f t="shared" si="28"/>
        <v>0</v>
      </c>
      <c r="O34">
        <f t="shared" si="4"/>
        <v>0</v>
      </c>
    </row>
    <row r="35" spans="1:16" x14ac:dyDescent="0.35">
      <c r="E35" s="2" t="e">
        <f t="shared" si="0"/>
        <v>#DIV/0!</v>
      </c>
      <c r="H35">
        <f t="shared" si="1"/>
        <v>0</v>
      </c>
      <c r="L35">
        <f t="shared" si="2"/>
        <v>0</v>
      </c>
      <c r="M35">
        <f t="shared" si="28"/>
        <v>0</v>
      </c>
      <c r="O35">
        <f t="shared" si="4"/>
        <v>0</v>
      </c>
    </row>
    <row r="36" spans="1:16" x14ac:dyDescent="0.35">
      <c r="E36" s="2" t="e">
        <f t="shared" si="0"/>
        <v>#DIV/0!</v>
      </c>
      <c r="H36">
        <f t="shared" si="1"/>
        <v>0</v>
      </c>
      <c r="L36">
        <f t="shared" si="2"/>
        <v>0</v>
      </c>
      <c r="M36">
        <f t="shared" si="28"/>
        <v>0</v>
      </c>
      <c r="O36">
        <f t="shared" ref="O36" si="29">SUM(I36:N36)</f>
        <v>0</v>
      </c>
    </row>
    <row r="37" spans="1:16" x14ac:dyDescent="0.35">
      <c r="E37" s="2" t="e">
        <f t="shared" si="0"/>
        <v>#DIV/0!</v>
      </c>
      <c r="H37">
        <f t="shared" si="1"/>
        <v>0</v>
      </c>
      <c r="L37">
        <f t="shared" si="2"/>
        <v>0</v>
      </c>
      <c r="M37">
        <f t="shared" si="28"/>
        <v>0</v>
      </c>
      <c r="O37">
        <f t="shared" si="4"/>
        <v>0</v>
      </c>
    </row>
    <row r="38" spans="1:16" x14ac:dyDescent="0.35">
      <c r="E38" s="2" t="e">
        <f t="shared" si="0"/>
        <v>#DIV/0!</v>
      </c>
      <c r="H38">
        <f t="shared" si="1"/>
        <v>0</v>
      </c>
      <c r="L38">
        <f t="shared" si="2"/>
        <v>0</v>
      </c>
      <c r="M38">
        <f t="shared" si="28"/>
        <v>0</v>
      </c>
      <c r="O38">
        <f t="shared" si="4"/>
        <v>0</v>
      </c>
    </row>
    <row r="39" spans="1:16" x14ac:dyDescent="0.35">
      <c r="E39" s="2" t="e">
        <f t="shared" si="0"/>
        <v>#DIV/0!</v>
      </c>
      <c r="H39">
        <f t="shared" si="1"/>
        <v>0</v>
      </c>
      <c r="L39">
        <f t="shared" si="2"/>
        <v>0</v>
      </c>
      <c r="M39">
        <f t="shared" si="28"/>
        <v>0</v>
      </c>
      <c r="O39">
        <f t="shared" si="4"/>
        <v>0</v>
      </c>
    </row>
    <row r="40" spans="1:16" x14ac:dyDescent="0.35">
      <c r="E40" s="2" t="e">
        <f t="shared" si="0"/>
        <v>#DIV/0!</v>
      </c>
      <c r="H40">
        <f t="shared" si="1"/>
        <v>0</v>
      </c>
      <c r="L40">
        <f t="shared" si="2"/>
        <v>0</v>
      </c>
      <c r="M40">
        <f t="shared" si="28"/>
        <v>0</v>
      </c>
      <c r="O40">
        <f t="shared" si="4"/>
        <v>0</v>
      </c>
    </row>
    <row r="41" spans="1:16" x14ac:dyDescent="0.35">
      <c r="E41" s="2" t="e">
        <f t="shared" si="0"/>
        <v>#DIV/0!</v>
      </c>
      <c r="H41">
        <f t="shared" si="1"/>
        <v>0</v>
      </c>
      <c r="L41">
        <f t="shared" si="2"/>
        <v>0</v>
      </c>
      <c r="M41">
        <f t="shared" si="28"/>
        <v>0</v>
      </c>
      <c r="O41">
        <f t="shared" si="4"/>
        <v>0</v>
      </c>
    </row>
    <row r="42" spans="1:16" x14ac:dyDescent="0.35">
      <c r="E42" s="2" t="e">
        <f t="shared" si="0"/>
        <v>#DIV/0!</v>
      </c>
      <c r="H42">
        <f t="shared" si="1"/>
        <v>0</v>
      </c>
      <c r="L42">
        <f t="shared" si="2"/>
        <v>0</v>
      </c>
      <c r="M42">
        <f t="shared" si="28"/>
        <v>0</v>
      </c>
      <c r="O42">
        <f t="shared" si="4"/>
        <v>0</v>
      </c>
    </row>
    <row r="43" spans="1:16" x14ac:dyDescent="0.35">
      <c r="E43" s="2" t="e">
        <f t="shared" si="0"/>
        <v>#DIV/0!</v>
      </c>
      <c r="H43">
        <f t="shared" si="1"/>
        <v>0</v>
      </c>
      <c r="L43">
        <f t="shared" si="2"/>
        <v>0</v>
      </c>
      <c r="M43">
        <f t="shared" si="28"/>
        <v>0</v>
      </c>
      <c r="O43">
        <f t="shared" ref="O43" si="30">SUM(I43:N43)</f>
        <v>0</v>
      </c>
    </row>
    <row r="44" spans="1:16" x14ac:dyDescent="0.35">
      <c r="E44" s="2" t="e">
        <f t="shared" si="0"/>
        <v>#DIV/0!</v>
      </c>
      <c r="H44">
        <f t="shared" si="1"/>
        <v>0</v>
      </c>
      <c r="L44">
        <f t="shared" si="2"/>
        <v>0</v>
      </c>
      <c r="M44">
        <f t="shared" si="28"/>
        <v>0</v>
      </c>
      <c r="O44">
        <f t="shared" si="4"/>
        <v>0</v>
      </c>
    </row>
    <row r="45" spans="1:16" x14ac:dyDescent="0.35">
      <c r="E45" s="2" t="e">
        <f t="shared" si="0"/>
        <v>#DIV/0!</v>
      </c>
      <c r="H45">
        <f t="shared" si="1"/>
        <v>0</v>
      </c>
      <c r="L45">
        <f t="shared" si="2"/>
        <v>0</v>
      </c>
      <c r="M45">
        <f t="shared" si="28"/>
        <v>0</v>
      </c>
      <c r="O45">
        <f t="shared" si="4"/>
        <v>0</v>
      </c>
    </row>
    <row r="46" spans="1:16" x14ac:dyDescent="0.35">
      <c r="E46" s="2" t="e">
        <f t="shared" si="0"/>
        <v>#DIV/0!</v>
      </c>
      <c r="H46">
        <f t="shared" si="1"/>
        <v>0</v>
      </c>
      <c r="L46">
        <f t="shared" si="2"/>
        <v>0</v>
      </c>
      <c r="M46">
        <f t="shared" si="28"/>
        <v>0</v>
      </c>
      <c r="O46">
        <f t="shared" si="4"/>
        <v>0</v>
      </c>
    </row>
    <row r="47" spans="1:16" x14ac:dyDescent="0.35">
      <c r="A47" s="6"/>
      <c r="B47" s="4"/>
      <c r="C47" s="4"/>
      <c r="D47" s="4"/>
      <c r="E47" s="5" t="e">
        <f t="shared" si="0"/>
        <v>#DIV/0!</v>
      </c>
      <c r="F47" s="4"/>
      <c r="G47" s="4"/>
      <c r="H47" s="4">
        <f t="shared" si="1"/>
        <v>0</v>
      </c>
      <c r="I47" s="4"/>
      <c r="J47" s="4"/>
      <c r="K47" s="4"/>
      <c r="L47" s="4">
        <f t="shared" si="2"/>
        <v>0</v>
      </c>
      <c r="M47" s="4">
        <f t="shared" si="28"/>
        <v>0</v>
      </c>
      <c r="N47" s="4"/>
      <c r="O47" s="4">
        <f t="shared" si="4"/>
        <v>0</v>
      </c>
      <c r="P47" s="4"/>
    </row>
    <row r="48" spans="1:16" x14ac:dyDescent="0.35">
      <c r="E48" s="2" t="e">
        <f t="shared" si="0"/>
        <v>#DIV/0!</v>
      </c>
      <c r="H48">
        <f t="shared" si="1"/>
        <v>0</v>
      </c>
      <c r="L48">
        <f t="shared" si="2"/>
        <v>0</v>
      </c>
      <c r="M48">
        <f t="shared" si="28"/>
        <v>0</v>
      </c>
      <c r="O48">
        <f t="shared" si="4"/>
        <v>0</v>
      </c>
      <c r="P48" s="4"/>
    </row>
    <row r="49" spans="1:16" x14ac:dyDescent="0.35">
      <c r="E49" s="2" t="e">
        <f t="shared" si="0"/>
        <v>#DIV/0!</v>
      </c>
      <c r="H49">
        <f t="shared" si="1"/>
        <v>0</v>
      </c>
      <c r="L49">
        <f t="shared" si="2"/>
        <v>0</v>
      </c>
      <c r="M49">
        <f t="shared" si="28"/>
        <v>0</v>
      </c>
      <c r="O49">
        <f t="shared" si="4"/>
        <v>0</v>
      </c>
    </row>
    <row r="50" spans="1:16" x14ac:dyDescent="0.35">
      <c r="E50" s="2" t="e">
        <f t="shared" si="0"/>
        <v>#DIV/0!</v>
      </c>
      <c r="H50">
        <f t="shared" si="1"/>
        <v>0</v>
      </c>
      <c r="L50">
        <f t="shared" si="2"/>
        <v>0</v>
      </c>
      <c r="M50">
        <f t="shared" si="28"/>
        <v>0</v>
      </c>
      <c r="O50">
        <f t="shared" si="4"/>
        <v>0</v>
      </c>
    </row>
    <row r="51" spans="1:16" x14ac:dyDescent="0.35">
      <c r="A51" s="6"/>
      <c r="B51" s="4"/>
      <c r="C51" s="4"/>
      <c r="D51" s="4"/>
      <c r="E51" s="5" t="e">
        <f t="shared" si="0"/>
        <v>#DIV/0!</v>
      </c>
      <c r="F51" s="4"/>
      <c r="G51" s="4"/>
      <c r="H51" s="4">
        <f t="shared" si="1"/>
        <v>0</v>
      </c>
      <c r="I51" s="4"/>
      <c r="J51" s="4"/>
      <c r="K51" s="4"/>
      <c r="L51" s="4">
        <f t="shared" si="2"/>
        <v>0</v>
      </c>
      <c r="M51" s="4">
        <f t="shared" si="28"/>
        <v>0</v>
      </c>
      <c r="N51" s="4"/>
      <c r="O51" s="4">
        <f t="shared" si="4"/>
        <v>0</v>
      </c>
      <c r="P51" s="4"/>
    </row>
    <row r="52" spans="1:16" x14ac:dyDescent="0.35">
      <c r="A52" s="6"/>
      <c r="B52" s="4"/>
      <c r="C52" s="4"/>
      <c r="D52" s="4"/>
      <c r="E52" s="5" t="e">
        <f t="shared" si="0"/>
        <v>#DIV/0!</v>
      </c>
      <c r="F52" s="4"/>
      <c r="G52" s="4"/>
      <c r="H52" s="4">
        <f t="shared" si="1"/>
        <v>0</v>
      </c>
      <c r="I52" s="4"/>
      <c r="J52" s="4"/>
      <c r="K52" s="4"/>
      <c r="L52" s="4">
        <f t="shared" si="2"/>
        <v>0</v>
      </c>
      <c r="M52" s="4">
        <f t="shared" si="28"/>
        <v>0</v>
      </c>
      <c r="N52" s="4"/>
      <c r="O52" s="4">
        <f t="shared" si="4"/>
        <v>0</v>
      </c>
      <c r="P52" s="4"/>
    </row>
    <row r="53" spans="1:16" x14ac:dyDescent="0.35">
      <c r="A53" s="6"/>
      <c r="B53" s="4"/>
      <c r="C53" s="4"/>
      <c r="D53" s="4"/>
      <c r="E53" s="5" t="e">
        <f t="shared" si="0"/>
        <v>#DIV/0!</v>
      </c>
      <c r="F53" s="4"/>
      <c r="G53" s="4"/>
      <c r="H53" s="4">
        <f t="shared" si="1"/>
        <v>0</v>
      </c>
      <c r="I53" s="4"/>
      <c r="J53" s="4"/>
      <c r="K53" s="4"/>
      <c r="L53" s="4">
        <f t="shared" si="2"/>
        <v>0</v>
      </c>
      <c r="M53" s="4">
        <f t="shared" si="28"/>
        <v>0</v>
      </c>
      <c r="N53" s="4"/>
      <c r="O53" s="4">
        <f t="shared" si="4"/>
        <v>0</v>
      </c>
      <c r="P53" s="4"/>
    </row>
    <row r="54" spans="1:16" x14ac:dyDescent="0.35">
      <c r="A54" s="6"/>
      <c r="B54" s="4"/>
      <c r="C54" s="4"/>
      <c r="D54" s="4"/>
      <c r="E54" s="5" t="e">
        <f t="shared" si="0"/>
        <v>#DIV/0!</v>
      </c>
      <c r="F54" s="4"/>
      <c r="G54" s="4"/>
      <c r="H54" s="4">
        <f t="shared" si="1"/>
        <v>0</v>
      </c>
      <c r="I54" s="4"/>
      <c r="J54" s="4"/>
      <c r="K54" s="4"/>
      <c r="L54" s="4">
        <f t="shared" si="2"/>
        <v>0</v>
      </c>
      <c r="M54" s="4">
        <f t="shared" si="28"/>
        <v>0</v>
      </c>
      <c r="N54" s="4"/>
      <c r="O54" s="4">
        <f t="shared" si="4"/>
        <v>0</v>
      </c>
      <c r="P54" s="4"/>
    </row>
    <row r="55" spans="1:16" x14ac:dyDescent="0.35">
      <c r="A55" s="6"/>
      <c r="B55" s="4"/>
      <c r="C55" s="4"/>
      <c r="D55" s="4"/>
      <c r="E55" s="5" t="e">
        <f t="shared" si="0"/>
        <v>#DIV/0!</v>
      </c>
      <c r="F55" s="4"/>
      <c r="G55" s="4"/>
      <c r="H55" s="4">
        <f t="shared" si="1"/>
        <v>0</v>
      </c>
      <c r="I55" s="4"/>
      <c r="J55" s="4"/>
      <c r="K55" s="4"/>
      <c r="L55" s="4">
        <f t="shared" si="2"/>
        <v>0</v>
      </c>
      <c r="M55" s="4">
        <f t="shared" si="28"/>
        <v>0</v>
      </c>
      <c r="N55" s="4"/>
      <c r="O55" s="4">
        <f t="shared" si="4"/>
        <v>0</v>
      </c>
      <c r="P55" s="4"/>
    </row>
    <row r="56" spans="1:16" x14ac:dyDescent="0.35">
      <c r="A56" s="6"/>
      <c r="B56" s="4"/>
      <c r="C56" s="4"/>
      <c r="D56" s="4"/>
      <c r="E56" s="5" t="e">
        <f t="shared" si="0"/>
        <v>#DIV/0!</v>
      </c>
      <c r="F56" s="4"/>
      <c r="G56" s="4"/>
      <c r="H56" s="4">
        <f t="shared" si="1"/>
        <v>0</v>
      </c>
      <c r="I56" s="4"/>
      <c r="J56" s="4"/>
      <c r="K56" s="4"/>
      <c r="L56" s="4">
        <f t="shared" si="2"/>
        <v>0</v>
      </c>
      <c r="M56" s="4">
        <f t="shared" si="28"/>
        <v>0</v>
      </c>
      <c r="N56" s="4"/>
      <c r="O56" s="4">
        <f t="shared" ref="O56:O85" si="31">SUM(I56:N56)</f>
        <v>0</v>
      </c>
    </row>
    <row r="57" spans="1:16" x14ac:dyDescent="0.35">
      <c r="E57" s="2" t="e">
        <f t="shared" si="0"/>
        <v>#DIV/0!</v>
      </c>
      <c r="H57">
        <f t="shared" si="1"/>
        <v>0</v>
      </c>
      <c r="L57">
        <f t="shared" si="2"/>
        <v>0</v>
      </c>
      <c r="M57">
        <f t="shared" si="28"/>
        <v>0</v>
      </c>
      <c r="O57">
        <f t="shared" si="31"/>
        <v>0</v>
      </c>
    </row>
    <row r="58" spans="1:16" x14ac:dyDescent="0.35">
      <c r="E58" s="2" t="e">
        <f t="shared" si="0"/>
        <v>#DIV/0!</v>
      </c>
      <c r="H58">
        <f t="shared" si="1"/>
        <v>0</v>
      </c>
      <c r="L58">
        <f t="shared" si="2"/>
        <v>0</v>
      </c>
      <c r="M58">
        <f t="shared" si="28"/>
        <v>0</v>
      </c>
      <c r="O58">
        <f t="shared" si="31"/>
        <v>0</v>
      </c>
    </row>
    <row r="59" spans="1:16" x14ac:dyDescent="0.35">
      <c r="E59" s="2" t="e">
        <f t="shared" si="0"/>
        <v>#DIV/0!</v>
      </c>
      <c r="H59">
        <f t="shared" si="1"/>
        <v>0</v>
      </c>
      <c r="L59">
        <f t="shared" si="2"/>
        <v>0</v>
      </c>
      <c r="M59">
        <f t="shared" si="28"/>
        <v>0</v>
      </c>
      <c r="O59">
        <f t="shared" si="31"/>
        <v>0</v>
      </c>
    </row>
    <row r="60" spans="1:16" x14ac:dyDescent="0.35">
      <c r="E60" s="2" t="e">
        <f t="shared" si="0"/>
        <v>#DIV/0!</v>
      </c>
      <c r="H60">
        <f t="shared" si="1"/>
        <v>0</v>
      </c>
      <c r="L60">
        <f t="shared" si="2"/>
        <v>0</v>
      </c>
      <c r="M60">
        <f t="shared" si="28"/>
        <v>0</v>
      </c>
      <c r="O60">
        <f t="shared" si="31"/>
        <v>0</v>
      </c>
    </row>
    <row r="61" spans="1:16" x14ac:dyDescent="0.35">
      <c r="E61" s="2" t="e">
        <f t="shared" si="0"/>
        <v>#DIV/0!</v>
      </c>
      <c r="H61">
        <f t="shared" si="1"/>
        <v>0</v>
      </c>
      <c r="L61">
        <f t="shared" si="2"/>
        <v>0</v>
      </c>
      <c r="M61">
        <f t="shared" si="28"/>
        <v>0</v>
      </c>
      <c r="O61">
        <f t="shared" si="31"/>
        <v>0</v>
      </c>
    </row>
    <row r="62" spans="1:16" x14ac:dyDescent="0.35">
      <c r="E62" s="2" t="e">
        <f t="shared" si="0"/>
        <v>#DIV/0!</v>
      </c>
      <c r="H62">
        <f t="shared" si="1"/>
        <v>0</v>
      </c>
      <c r="L62">
        <f t="shared" si="2"/>
        <v>0</v>
      </c>
      <c r="M62">
        <f t="shared" si="28"/>
        <v>0</v>
      </c>
      <c r="O62">
        <f t="shared" si="31"/>
        <v>0</v>
      </c>
    </row>
    <row r="63" spans="1:16" x14ac:dyDescent="0.35">
      <c r="E63" s="2" t="e">
        <f t="shared" si="0"/>
        <v>#DIV/0!</v>
      </c>
      <c r="H63">
        <f t="shared" si="1"/>
        <v>0</v>
      </c>
      <c r="M63">
        <f t="shared" si="28"/>
        <v>0</v>
      </c>
      <c r="O63">
        <f t="shared" si="31"/>
        <v>0</v>
      </c>
    </row>
    <row r="64" spans="1:16" x14ac:dyDescent="0.35">
      <c r="E64" s="2" t="e">
        <f t="shared" si="0"/>
        <v>#DIV/0!</v>
      </c>
      <c r="H64">
        <f t="shared" si="1"/>
        <v>0</v>
      </c>
      <c r="M64">
        <f t="shared" si="28"/>
        <v>0</v>
      </c>
      <c r="O64">
        <f t="shared" si="31"/>
        <v>0</v>
      </c>
    </row>
    <row r="65" spans="5:15" x14ac:dyDescent="0.35">
      <c r="E65" s="2" t="e">
        <f t="shared" si="0"/>
        <v>#DIV/0!</v>
      </c>
      <c r="H65">
        <f t="shared" si="1"/>
        <v>0</v>
      </c>
      <c r="M65">
        <f t="shared" si="28"/>
        <v>0</v>
      </c>
      <c r="O65">
        <f t="shared" si="31"/>
        <v>0</v>
      </c>
    </row>
    <row r="66" spans="5:15" x14ac:dyDescent="0.35">
      <c r="E66" s="2" t="e">
        <f t="shared" si="0"/>
        <v>#DIV/0!</v>
      </c>
      <c r="H66">
        <f t="shared" si="1"/>
        <v>0</v>
      </c>
      <c r="M66">
        <f t="shared" si="28"/>
        <v>0</v>
      </c>
      <c r="O66">
        <f t="shared" si="31"/>
        <v>0</v>
      </c>
    </row>
    <row r="67" spans="5:15" x14ac:dyDescent="0.35">
      <c r="E67" s="2" t="e">
        <f t="shared" si="0"/>
        <v>#DIV/0!</v>
      </c>
      <c r="H67">
        <f t="shared" si="1"/>
        <v>0</v>
      </c>
      <c r="M67">
        <f t="shared" si="28"/>
        <v>0</v>
      </c>
      <c r="O67">
        <f t="shared" si="31"/>
        <v>0</v>
      </c>
    </row>
    <row r="68" spans="5:15" x14ac:dyDescent="0.35">
      <c r="E68" s="2" t="e">
        <f t="shared" si="0"/>
        <v>#DIV/0!</v>
      </c>
      <c r="H68">
        <f t="shared" si="1"/>
        <v>0</v>
      </c>
      <c r="M68">
        <f t="shared" si="28"/>
        <v>0</v>
      </c>
      <c r="O68">
        <f t="shared" si="31"/>
        <v>0</v>
      </c>
    </row>
    <row r="69" spans="5:15" x14ac:dyDescent="0.35">
      <c r="E69" s="2" t="e">
        <f t="shared" si="0"/>
        <v>#DIV/0!</v>
      </c>
      <c r="H69">
        <f t="shared" si="1"/>
        <v>0</v>
      </c>
      <c r="M69">
        <f t="shared" si="28"/>
        <v>0</v>
      </c>
      <c r="O69">
        <f t="shared" si="31"/>
        <v>0</v>
      </c>
    </row>
    <row r="70" spans="5:15" x14ac:dyDescent="0.35">
      <c r="E70" s="2" t="e">
        <f t="shared" si="0"/>
        <v>#DIV/0!</v>
      </c>
      <c r="H70">
        <f t="shared" si="1"/>
        <v>0</v>
      </c>
      <c r="M70">
        <f t="shared" si="28"/>
        <v>0</v>
      </c>
      <c r="O70">
        <f t="shared" si="31"/>
        <v>0</v>
      </c>
    </row>
    <row r="71" spans="5:15" x14ac:dyDescent="0.35">
      <c r="E71" s="2" t="e">
        <f t="shared" si="0"/>
        <v>#DIV/0!</v>
      </c>
      <c r="H71">
        <f t="shared" si="1"/>
        <v>0</v>
      </c>
      <c r="M71">
        <f t="shared" si="28"/>
        <v>0</v>
      </c>
      <c r="O71">
        <f t="shared" si="31"/>
        <v>0</v>
      </c>
    </row>
    <row r="72" spans="5:15" x14ac:dyDescent="0.35">
      <c r="E72" s="2" t="e">
        <f t="shared" si="0"/>
        <v>#DIV/0!</v>
      </c>
      <c r="H72">
        <f t="shared" si="1"/>
        <v>0</v>
      </c>
      <c r="M72">
        <f t="shared" si="28"/>
        <v>0</v>
      </c>
      <c r="O72">
        <f t="shared" si="31"/>
        <v>0</v>
      </c>
    </row>
    <row r="73" spans="5:15" x14ac:dyDescent="0.35">
      <c r="E73" s="2" t="e">
        <f t="shared" ref="E73:E85" si="32">(B73)/(B73+C73+D73)</f>
        <v>#DIV/0!</v>
      </c>
      <c r="H73">
        <f t="shared" ref="H73:H85" si="33">F73-G73</f>
        <v>0</v>
      </c>
      <c r="M73">
        <f t="shared" si="28"/>
        <v>0</v>
      </c>
      <c r="O73">
        <f t="shared" si="31"/>
        <v>0</v>
      </c>
    </row>
    <row r="74" spans="5:15" x14ac:dyDescent="0.35">
      <c r="E74" s="2" t="e">
        <f t="shared" si="32"/>
        <v>#DIV/0!</v>
      </c>
      <c r="H74">
        <f t="shared" si="33"/>
        <v>0</v>
      </c>
      <c r="M74">
        <f t="shared" si="28"/>
        <v>0</v>
      </c>
      <c r="O74">
        <f t="shared" si="31"/>
        <v>0</v>
      </c>
    </row>
    <row r="75" spans="5:15" x14ac:dyDescent="0.35">
      <c r="E75" s="2" t="e">
        <f t="shared" si="32"/>
        <v>#DIV/0!</v>
      </c>
      <c r="H75">
        <f t="shared" si="33"/>
        <v>0</v>
      </c>
      <c r="M75">
        <f t="shared" si="28"/>
        <v>0</v>
      </c>
      <c r="O75">
        <f t="shared" si="31"/>
        <v>0</v>
      </c>
    </row>
    <row r="76" spans="5:15" x14ac:dyDescent="0.35">
      <c r="E76" s="2" t="e">
        <f t="shared" si="32"/>
        <v>#DIV/0!</v>
      </c>
      <c r="H76">
        <f t="shared" si="33"/>
        <v>0</v>
      </c>
      <c r="M76">
        <f t="shared" si="28"/>
        <v>0</v>
      </c>
      <c r="O76">
        <f t="shared" si="31"/>
        <v>0</v>
      </c>
    </row>
    <row r="77" spans="5:15" x14ac:dyDescent="0.35">
      <c r="E77" s="2" t="e">
        <f t="shared" si="32"/>
        <v>#DIV/0!</v>
      </c>
      <c r="H77">
        <f t="shared" si="33"/>
        <v>0</v>
      </c>
      <c r="M77">
        <f t="shared" si="28"/>
        <v>0</v>
      </c>
      <c r="O77">
        <f t="shared" si="31"/>
        <v>0</v>
      </c>
    </row>
    <row r="78" spans="5:15" x14ac:dyDescent="0.35">
      <c r="E78" s="2" t="e">
        <f t="shared" si="32"/>
        <v>#DIV/0!</v>
      </c>
      <c r="H78">
        <f t="shared" si="33"/>
        <v>0</v>
      </c>
      <c r="M78">
        <f t="shared" si="28"/>
        <v>0</v>
      </c>
      <c r="O78">
        <f t="shared" si="31"/>
        <v>0</v>
      </c>
    </row>
    <row r="79" spans="5:15" x14ac:dyDescent="0.35">
      <c r="E79" s="2" t="e">
        <f t="shared" si="32"/>
        <v>#DIV/0!</v>
      </c>
      <c r="H79">
        <f t="shared" si="33"/>
        <v>0</v>
      </c>
      <c r="M79">
        <f t="shared" si="28"/>
        <v>0</v>
      </c>
      <c r="O79">
        <f t="shared" si="31"/>
        <v>0</v>
      </c>
    </row>
    <row r="80" spans="5:15" x14ac:dyDescent="0.35">
      <c r="E80" s="2" t="e">
        <f t="shared" si="32"/>
        <v>#DIV/0!</v>
      </c>
      <c r="H80">
        <f t="shared" si="33"/>
        <v>0</v>
      </c>
      <c r="M80">
        <f t="shared" si="28"/>
        <v>0</v>
      </c>
      <c r="O80">
        <f t="shared" si="31"/>
        <v>0</v>
      </c>
    </row>
    <row r="81" spans="5:15" x14ac:dyDescent="0.35">
      <c r="E81" s="2" t="e">
        <f t="shared" si="32"/>
        <v>#DIV/0!</v>
      </c>
      <c r="H81">
        <f t="shared" si="33"/>
        <v>0</v>
      </c>
      <c r="M81">
        <f t="shared" si="28"/>
        <v>0</v>
      </c>
      <c r="O81">
        <f t="shared" si="31"/>
        <v>0</v>
      </c>
    </row>
    <row r="82" spans="5:15" x14ac:dyDescent="0.35">
      <c r="E82" t="e">
        <f t="shared" si="32"/>
        <v>#DIV/0!</v>
      </c>
      <c r="H82">
        <f t="shared" si="33"/>
        <v>0</v>
      </c>
      <c r="M82">
        <f t="shared" si="28"/>
        <v>0</v>
      </c>
      <c r="O82">
        <f t="shared" si="31"/>
        <v>0</v>
      </c>
    </row>
    <row r="83" spans="5:15" x14ac:dyDescent="0.35">
      <c r="E83" t="e">
        <f t="shared" si="32"/>
        <v>#DIV/0!</v>
      </c>
      <c r="H83">
        <f t="shared" si="33"/>
        <v>0</v>
      </c>
      <c r="M83">
        <f t="shared" si="28"/>
        <v>0</v>
      </c>
      <c r="O83">
        <f t="shared" si="31"/>
        <v>0</v>
      </c>
    </row>
    <row r="84" spans="5:15" x14ac:dyDescent="0.35">
      <c r="E84" t="e">
        <f t="shared" si="32"/>
        <v>#DIV/0!</v>
      </c>
      <c r="H84">
        <f t="shared" si="33"/>
        <v>0</v>
      </c>
      <c r="M84">
        <f t="shared" si="28"/>
        <v>0</v>
      </c>
      <c r="O84">
        <f t="shared" si="31"/>
        <v>0</v>
      </c>
    </row>
    <row r="85" spans="5:15" x14ac:dyDescent="0.35">
      <c r="E85" t="e">
        <f t="shared" si="32"/>
        <v>#DIV/0!</v>
      </c>
      <c r="H85">
        <f t="shared" si="33"/>
        <v>0</v>
      </c>
      <c r="M85">
        <f t="shared" si="28"/>
        <v>0</v>
      </c>
      <c r="O85">
        <f t="shared" si="31"/>
        <v>0</v>
      </c>
    </row>
  </sheetData>
  <sortState xmlns:xlrd2="http://schemas.microsoft.com/office/spreadsheetml/2017/richdata2" ref="A3:O70">
    <sortCondition ref="A13:A70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8U</vt:lpstr>
      <vt:lpstr>10U</vt:lpstr>
      <vt:lpstr>12U</vt:lpstr>
      <vt:lpstr>14U</vt:lpstr>
      <vt:lpstr>16-18U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Horne</dc:creator>
  <cp:lastModifiedBy>Chanthavong, Jordie</cp:lastModifiedBy>
  <dcterms:created xsi:type="dcterms:W3CDTF">2022-03-03T19:52:13Z</dcterms:created>
  <dcterms:modified xsi:type="dcterms:W3CDTF">2024-04-23T21:13:44Z</dcterms:modified>
</cp:coreProperties>
</file>