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hanthavong\Downloads\"/>
    </mc:Choice>
  </mc:AlternateContent>
  <xr:revisionPtr revIDLastSave="0" documentId="13_ncr:1_{D838CF7E-477F-45A6-B29D-093C25A218C6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8U" sheetId="20" r:id="rId1"/>
    <sheet name="9U" sheetId="13" r:id="rId2"/>
    <sheet name="10U" sheetId="21" r:id="rId3"/>
    <sheet name="11U" sheetId="22" r:id="rId4"/>
    <sheet name="12U" sheetId="23" r:id="rId5"/>
    <sheet name="13U" sheetId="24" r:id="rId6"/>
    <sheet name="14U" sheetId="26" r:id="rId7"/>
    <sheet name="15U" sheetId="25" r:id="rId8"/>
    <sheet name="16U" sheetId="28" r:id="rId9"/>
    <sheet name="17U" sheetId="27" r:id="rId10"/>
    <sheet name="18U" sheetId="30" r:id="rId11"/>
    <sheet name="16-17-18U" sheetId="2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0" l="1"/>
  <c r="F6" i="30"/>
  <c r="B6" i="30"/>
  <c r="G8" i="30"/>
  <c r="F8" i="30"/>
  <c r="C8" i="30"/>
  <c r="B8" i="30"/>
  <c r="G5" i="30"/>
  <c r="F5" i="30"/>
  <c r="C5" i="30"/>
  <c r="C6" i="30"/>
  <c r="B5" i="30"/>
  <c r="I6" i="30"/>
  <c r="N6" i="30"/>
  <c r="M6" i="30"/>
  <c r="L6" i="30"/>
  <c r="H6" i="30"/>
  <c r="E6" i="30"/>
  <c r="N8" i="30"/>
  <c r="J8" i="30"/>
  <c r="N5" i="30"/>
  <c r="K5" i="30"/>
  <c r="G8" i="27"/>
  <c r="F8" i="27"/>
  <c r="C8" i="27"/>
  <c r="G6" i="27"/>
  <c r="F6" i="27"/>
  <c r="B6" i="27"/>
  <c r="B8" i="27"/>
  <c r="L8" i="27" s="1"/>
  <c r="G20" i="27"/>
  <c r="F20" i="27"/>
  <c r="C20" i="27"/>
  <c r="G10" i="27"/>
  <c r="F10" i="27"/>
  <c r="C10" i="27"/>
  <c r="B20" i="27"/>
  <c r="G16" i="27"/>
  <c r="F16" i="27"/>
  <c r="C16" i="27"/>
  <c r="B10" i="27"/>
  <c r="G13" i="27"/>
  <c r="F13" i="27"/>
  <c r="C13" i="27"/>
  <c r="B13" i="27"/>
  <c r="B16" i="27"/>
  <c r="N13" i="27"/>
  <c r="M13" i="27"/>
  <c r="L13" i="27"/>
  <c r="O13" i="27"/>
  <c r="H13" i="27"/>
  <c r="E13" i="27"/>
  <c r="N16" i="27"/>
  <c r="N8" i="27"/>
  <c r="J8" i="27"/>
  <c r="N20" i="27"/>
  <c r="N10" i="27"/>
  <c r="K10" i="27"/>
  <c r="I6" i="27"/>
  <c r="N6" i="27"/>
  <c r="M6" i="27"/>
  <c r="L6" i="27"/>
  <c r="O6" i="27" s="1"/>
  <c r="H6" i="27"/>
  <c r="E6" i="27"/>
  <c r="G20" i="25"/>
  <c r="F20" i="25"/>
  <c r="B20" i="25"/>
  <c r="G13" i="25"/>
  <c r="F13" i="25"/>
  <c r="C13" i="25"/>
  <c r="G3" i="25"/>
  <c r="F3" i="25"/>
  <c r="C3" i="25"/>
  <c r="E3" i="25" s="1"/>
  <c r="B13" i="25"/>
  <c r="G19" i="25"/>
  <c r="F19" i="25"/>
  <c r="C19" i="25"/>
  <c r="B19" i="25"/>
  <c r="H13" i="25"/>
  <c r="C20" i="25"/>
  <c r="D3" i="25"/>
  <c r="D13" i="25"/>
  <c r="N20" i="25"/>
  <c r="I20" i="25"/>
  <c r="N3" i="25"/>
  <c r="M3" i="25"/>
  <c r="L3" i="25"/>
  <c r="O3" i="25"/>
  <c r="H3" i="25"/>
  <c r="N19" i="25"/>
  <c r="K19" i="25"/>
  <c r="N13" i="25"/>
  <c r="M13" i="25"/>
  <c r="J13" i="25"/>
  <c r="L13" i="25"/>
  <c r="G36" i="21"/>
  <c r="F36" i="21"/>
  <c r="C36" i="21"/>
  <c r="G25" i="21"/>
  <c r="F25" i="21"/>
  <c r="B25" i="21"/>
  <c r="G3" i="21"/>
  <c r="F3" i="21"/>
  <c r="C3" i="21"/>
  <c r="L25" i="21"/>
  <c r="O25" i="21" s="1"/>
  <c r="B36" i="21"/>
  <c r="C25" i="21"/>
  <c r="O22" i="21"/>
  <c r="O21" i="21"/>
  <c r="I25" i="21"/>
  <c r="N25" i="21"/>
  <c r="M25" i="21"/>
  <c r="H25" i="21"/>
  <c r="N3" i="21"/>
  <c r="M3" i="21"/>
  <c r="K3" i="21"/>
  <c r="H3" i="21"/>
  <c r="E3" i="21"/>
  <c r="N36" i="21"/>
  <c r="J36" i="21"/>
  <c r="G43" i="13"/>
  <c r="F46" i="13"/>
  <c r="G46" i="13"/>
  <c r="C46" i="13"/>
  <c r="F43" i="13"/>
  <c r="B43" i="13"/>
  <c r="G29" i="13"/>
  <c r="F29" i="13"/>
  <c r="C29" i="13"/>
  <c r="B46" i="13"/>
  <c r="G27" i="13"/>
  <c r="F27" i="13"/>
  <c r="C27" i="13"/>
  <c r="L43" i="13"/>
  <c r="B29" i="13"/>
  <c r="N43" i="13"/>
  <c r="M43" i="13"/>
  <c r="I43" i="13"/>
  <c r="H43" i="13"/>
  <c r="N27" i="13"/>
  <c r="N46" i="13"/>
  <c r="J46" i="13"/>
  <c r="N29" i="13"/>
  <c r="K29" i="13"/>
  <c r="G5" i="24"/>
  <c r="F5" i="24"/>
  <c r="C5" i="24"/>
  <c r="G12" i="24"/>
  <c r="F12" i="24"/>
  <c r="B12" i="24"/>
  <c r="E12" i="24"/>
  <c r="G11" i="24"/>
  <c r="F11" i="24"/>
  <c r="C11" i="24"/>
  <c r="C12" i="24"/>
  <c r="B5" i="24"/>
  <c r="B11" i="24"/>
  <c r="L5" i="24"/>
  <c r="N5" i="24"/>
  <c r="J5" i="24"/>
  <c r="N12" i="24"/>
  <c r="I12" i="24"/>
  <c r="N11" i="24"/>
  <c r="K11" i="24"/>
  <c r="G18" i="13"/>
  <c r="F18" i="13"/>
  <c r="H18" i="13" s="1"/>
  <c r="B18" i="13"/>
  <c r="L18" i="13" s="1"/>
  <c r="O18" i="13" s="1"/>
  <c r="G45" i="13"/>
  <c r="F45" i="13"/>
  <c r="C45" i="13"/>
  <c r="G8" i="13"/>
  <c r="F8" i="13"/>
  <c r="H8" i="13" s="1"/>
  <c r="C8" i="13"/>
  <c r="B8" i="13"/>
  <c r="L8" i="13" s="1"/>
  <c r="O8" i="13" s="1"/>
  <c r="B45" i="13"/>
  <c r="J29" i="13"/>
  <c r="N45" i="13"/>
  <c r="K45" i="13"/>
  <c r="I18" i="13"/>
  <c r="N18" i="13"/>
  <c r="M18" i="13"/>
  <c r="E18" i="13"/>
  <c r="N8" i="13"/>
  <c r="M8" i="13"/>
  <c r="G11" i="21"/>
  <c r="F11" i="21"/>
  <c r="C11" i="21"/>
  <c r="G31" i="21"/>
  <c r="F31" i="21"/>
  <c r="B31" i="21"/>
  <c r="L31" i="21" s="1"/>
  <c r="B11" i="21"/>
  <c r="L11" i="21" s="1"/>
  <c r="G17" i="21"/>
  <c r="F17" i="21"/>
  <c r="C17" i="21"/>
  <c r="G30" i="21"/>
  <c r="F30" i="21"/>
  <c r="H30" i="21" s="1"/>
  <c r="C30" i="21"/>
  <c r="G42" i="21"/>
  <c r="F42" i="21"/>
  <c r="C42" i="21"/>
  <c r="B17" i="21"/>
  <c r="L17" i="21" s="1"/>
  <c r="D30" i="21"/>
  <c r="M30" i="21" s="1"/>
  <c r="D17" i="21"/>
  <c r="M17" i="21" s="1"/>
  <c r="N42" i="21"/>
  <c r="N31" i="21"/>
  <c r="I31" i="21"/>
  <c r="N30" i="21"/>
  <c r="N11" i="21"/>
  <c r="J11" i="21"/>
  <c r="N17" i="21"/>
  <c r="K17" i="21"/>
  <c r="H5" i="30"/>
  <c r="L5" i="30"/>
  <c r="G3" i="30"/>
  <c r="F3" i="30"/>
  <c r="C3" i="30"/>
  <c r="G4" i="30"/>
  <c r="F4" i="30"/>
  <c r="H4" i="30" s="1"/>
  <c r="C4" i="30"/>
  <c r="G9" i="30"/>
  <c r="F9" i="30"/>
  <c r="B9" i="30"/>
  <c r="L9" i="30" s="1"/>
  <c r="O9" i="30" s="1"/>
  <c r="E9" i="30"/>
  <c r="B3" i="30"/>
  <c r="L3" i="30" s="1"/>
  <c r="O3" i="30" s="1"/>
  <c r="N9" i="30"/>
  <c r="M9" i="30"/>
  <c r="N4" i="30"/>
  <c r="K3" i="30"/>
  <c r="N3" i="30"/>
  <c r="M3" i="30"/>
  <c r="H3" i="30"/>
  <c r="G15" i="27"/>
  <c r="H15" i="27" s="1"/>
  <c r="F15" i="27"/>
  <c r="C15" i="27"/>
  <c r="B15" i="27"/>
  <c r="L15" i="27" s="1"/>
  <c r="H20" i="27"/>
  <c r="E10" i="27"/>
  <c r="L16" i="27"/>
  <c r="D16" i="27"/>
  <c r="D20" i="27"/>
  <c r="M20" i="27" s="1"/>
  <c r="K16" i="27"/>
  <c r="M10" i="27"/>
  <c r="L10" i="27"/>
  <c r="O10" i="27" s="1"/>
  <c r="H10" i="27"/>
  <c r="I8" i="27"/>
  <c r="N15" i="27"/>
  <c r="M15" i="27"/>
  <c r="J15" i="27"/>
  <c r="G8" i="25"/>
  <c r="F8" i="25"/>
  <c r="B8" i="25"/>
  <c r="G5" i="25"/>
  <c r="F5" i="25"/>
  <c r="C5" i="25"/>
  <c r="G14" i="25"/>
  <c r="F14" i="25"/>
  <c r="C14" i="25"/>
  <c r="E14" i="25" s="1"/>
  <c r="B5" i="25"/>
  <c r="L5" i="25" s="1"/>
  <c r="H19" i="25"/>
  <c r="G17" i="25"/>
  <c r="F17" i="25"/>
  <c r="C17" i="25"/>
  <c r="B14" i="25"/>
  <c r="G4" i="25"/>
  <c r="F4" i="25"/>
  <c r="C4" i="25"/>
  <c r="B4" i="25"/>
  <c r="L4" i="25" s="1"/>
  <c r="O4" i="25" s="1"/>
  <c r="C8" i="25"/>
  <c r="H4" i="25"/>
  <c r="H8" i="25"/>
  <c r="N4" i="25"/>
  <c r="M4" i="25"/>
  <c r="K14" i="25"/>
  <c r="N14" i="25"/>
  <c r="M14" i="25"/>
  <c r="L14" i="25"/>
  <c r="O14" i="25" s="1"/>
  <c r="I8" i="25"/>
  <c r="N8" i="25"/>
  <c r="M8" i="25"/>
  <c r="N5" i="25"/>
  <c r="I5" i="25"/>
  <c r="N17" i="25"/>
  <c r="M17" i="25"/>
  <c r="L17" i="25"/>
  <c r="G3" i="24"/>
  <c r="F3" i="24"/>
  <c r="B3" i="24"/>
  <c r="G10" i="24"/>
  <c r="F10" i="24"/>
  <c r="C10" i="24"/>
  <c r="G8" i="24"/>
  <c r="F8" i="24"/>
  <c r="C8" i="24"/>
  <c r="B10" i="24"/>
  <c r="B8" i="24"/>
  <c r="C3" i="24"/>
  <c r="K10" i="24"/>
  <c r="N10" i="24"/>
  <c r="M10" i="24"/>
  <c r="L10" i="24"/>
  <c r="O10" i="24" s="1"/>
  <c r="H10" i="24"/>
  <c r="E10" i="24"/>
  <c r="J12" i="24"/>
  <c r="M12" i="24"/>
  <c r="L12" i="24"/>
  <c r="N8" i="24"/>
  <c r="M8" i="24"/>
  <c r="L8" i="24"/>
  <c r="O8" i="24" s="1"/>
  <c r="H8" i="24"/>
  <c r="E8" i="24"/>
  <c r="E3" i="24"/>
  <c r="N3" i="24"/>
  <c r="M3" i="24"/>
  <c r="I3" i="24"/>
  <c r="L3" i="24"/>
  <c r="G20" i="23"/>
  <c r="F20" i="23"/>
  <c r="C20" i="23"/>
  <c r="G37" i="23"/>
  <c r="F37" i="23"/>
  <c r="B37" i="23"/>
  <c r="G11" i="23"/>
  <c r="F11" i="23"/>
  <c r="C11" i="23"/>
  <c r="B20" i="23"/>
  <c r="G18" i="23"/>
  <c r="F18" i="23"/>
  <c r="C18" i="23"/>
  <c r="G19" i="23"/>
  <c r="F19" i="23"/>
  <c r="C19" i="23"/>
  <c r="G5" i="23"/>
  <c r="F5" i="23"/>
  <c r="B5" i="23"/>
  <c r="B19" i="23"/>
  <c r="G26" i="23"/>
  <c r="F26" i="23"/>
  <c r="C26" i="23"/>
  <c r="G27" i="23"/>
  <c r="F27" i="23"/>
  <c r="C27" i="23"/>
  <c r="H37" i="23"/>
  <c r="B11" i="23"/>
  <c r="C5" i="23"/>
  <c r="B18" i="23"/>
  <c r="N20" i="23"/>
  <c r="J20" i="23"/>
  <c r="N5" i="23"/>
  <c r="I5" i="23"/>
  <c r="N27" i="23"/>
  <c r="M27" i="23"/>
  <c r="L27" i="23"/>
  <c r="O27" i="23"/>
  <c r="H27" i="23"/>
  <c r="E27" i="23"/>
  <c r="N11" i="23"/>
  <c r="K11" i="23"/>
  <c r="E37" i="23"/>
  <c r="N37" i="23"/>
  <c r="M37" i="23"/>
  <c r="I37" i="23"/>
  <c r="L37" i="23"/>
  <c r="N18" i="23"/>
  <c r="N26" i="23"/>
  <c r="K26" i="23"/>
  <c r="N19" i="23"/>
  <c r="J19" i="23"/>
  <c r="G27" i="21"/>
  <c r="F27" i="21"/>
  <c r="B27" i="21"/>
  <c r="E27" i="21" s="1"/>
  <c r="G34" i="21"/>
  <c r="F34" i="21"/>
  <c r="C34" i="21"/>
  <c r="B34" i="21"/>
  <c r="L34" i="21" s="1"/>
  <c r="G43" i="21"/>
  <c r="F43" i="21"/>
  <c r="C43" i="21"/>
  <c r="G52" i="21"/>
  <c r="F52" i="21"/>
  <c r="H52" i="21" s="1"/>
  <c r="C52" i="21"/>
  <c r="G44" i="21"/>
  <c r="F44" i="21"/>
  <c r="B44" i="21"/>
  <c r="G8" i="21"/>
  <c r="F8" i="21"/>
  <c r="C8" i="21"/>
  <c r="B52" i="21"/>
  <c r="G41" i="21"/>
  <c r="F41" i="21"/>
  <c r="C41" i="21"/>
  <c r="G24" i="21"/>
  <c r="F24" i="21"/>
  <c r="B24" i="21"/>
  <c r="B42" i="21"/>
  <c r="G35" i="21"/>
  <c r="F35" i="21"/>
  <c r="C35" i="21"/>
  <c r="B41" i="21"/>
  <c r="L41" i="21" s="1"/>
  <c r="C44" i="21"/>
  <c r="B43" i="21"/>
  <c r="B8" i="21"/>
  <c r="C24" i="21"/>
  <c r="N8" i="21"/>
  <c r="K8" i="21"/>
  <c r="N41" i="21"/>
  <c r="J42" i="21"/>
  <c r="I27" i="21"/>
  <c r="N27" i="21"/>
  <c r="M27" i="21"/>
  <c r="L27" i="21"/>
  <c r="O27" i="21" s="1"/>
  <c r="N34" i="21"/>
  <c r="J34" i="21"/>
  <c r="N35" i="21"/>
  <c r="K35" i="21"/>
  <c r="N24" i="21"/>
  <c r="I24" i="21"/>
  <c r="N52" i="21"/>
  <c r="J52" i="21"/>
  <c r="M52" i="21"/>
  <c r="L52" i="21"/>
  <c r="N43" i="21"/>
  <c r="K43" i="21"/>
  <c r="N44" i="21"/>
  <c r="I44" i="21"/>
  <c r="G9" i="29"/>
  <c r="F9" i="29"/>
  <c r="C9" i="29"/>
  <c r="G8" i="29"/>
  <c r="H8" i="29" s="1"/>
  <c r="F8" i="29"/>
  <c r="B8" i="29"/>
  <c r="B9" i="29"/>
  <c r="G4" i="29"/>
  <c r="F4" i="29"/>
  <c r="C4" i="29"/>
  <c r="G7" i="29"/>
  <c r="F7" i="29"/>
  <c r="C7" i="29"/>
  <c r="B4" i="29"/>
  <c r="G10" i="29"/>
  <c r="F10" i="29"/>
  <c r="C10" i="29"/>
  <c r="D4" i="29"/>
  <c r="D9" i="29"/>
  <c r="C8" i="29"/>
  <c r="B10" i="29"/>
  <c r="B7" i="29"/>
  <c r="N4" i="29"/>
  <c r="M4" i="29"/>
  <c r="L4" i="29"/>
  <c r="H4" i="29"/>
  <c r="E4" i="29"/>
  <c r="N10" i="29"/>
  <c r="J9" i="29"/>
  <c r="N9" i="29"/>
  <c r="M9" i="29"/>
  <c r="L9" i="29"/>
  <c r="H9" i="29"/>
  <c r="E9" i="29"/>
  <c r="I8" i="29"/>
  <c r="N8" i="29"/>
  <c r="M8" i="29"/>
  <c r="L8" i="29"/>
  <c r="O8" i="29" s="1"/>
  <c r="E8" i="29"/>
  <c r="N7" i="29"/>
  <c r="M7" i="29"/>
  <c r="K7" i="29"/>
  <c r="L7" i="29"/>
  <c r="G3" i="13"/>
  <c r="F3" i="13"/>
  <c r="B3" i="13"/>
  <c r="G28" i="13"/>
  <c r="F28" i="13"/>
  <c r="C28" i="13"/>
  <c r="G42" i="13"/>
  <c r="F42" i="13"/>
  <c r="C42" i="13"/>
  <c r="B28" i="13"/>
  <c r="L28" i="13" s="1"/>
  <c r="G15" i="13"/>
  <c r="F15" i="13"/>
  <c r="C15" i="13"/>
  <c r="G6" i="13"/>
  <c r="F6" i="13"/>
  <c r="H6" i="13" s="1"/>
  <c r="C6" i="13"/>
  <c r="B42" i="13"/>
  <c r="L42" i="13" s="1"/>
  <c r="B15" i="13"/>
  <c r="C3" i="13"/>
  <c r="B6" i="13"/>
  <c r="G35" i="13"/>
  <c r="F35" i="13"/>
  <c r="B35" i="13"/>
  <c r="E35" i="13" s="1"/>
  <c r="G17" i="13"/>
  <c r="F17" i="13"/>
  <c r="C17" i="13"/>
  <c r="G31" i="13"/>
  <c r="F31" i="13"/>
  <c r="C31" i="13"/>
  <c r="G7" i="13"/>
  <c r="F7" i="13"/>
  <c r="H7" i="13" s="1"/>
  <c r="C7" i="13"/>
  <c r="B17" i="13"/>
  <c r="L17" i="13" s="1"/>
  <c r="B31" i="13"/>
  <c r="L31" i="13" s="1"/>
  <c r="G39" i="13"/>
  <c r="F39" i="13"/>
  <c r="C39" i="13"/>
  <c r="G37" i="13"/>
  <c r="F37" i="13"/>
  <c r="C37" i="13"/>
  <c r="B7" i="13"/>
  <c r="B39" i="13"/>
  <c r="L39" i="13" s="1"/>
  <c r="B37" i="13"/>
  <c r="N3" i="13"/>
  <c r="I3" i="13"/>
  <c r="N6" i="13"/>
  <c r="M6" i="13"/>
  <c r="L6" i="13"/>
  <c r="N15" i="13"/>
  <c r="K15" i="13"/>
  <c r="N42" i="13"/>
  <c r="N28" i="13"/>
  <c r="J28" i="13"/>
  <c r="N7" i="13"/>
  <c r="M7" i="13"/>
  <c r="K7" i="13"/>
  <c r="L7" i="13"/>
  <c r="N35" i="13"/>
  <c r="I35" i="13"/>
  <c r="N31" i="13"/>
  <c r="N37" i="13"/>
  <c r="N39" i="13"/>
  <c r="N17" i="13"/>
  <c r="J17" i="13"/>
  <c r="H8" i="30"/>
  <c r="L8" i="30"/>
  <c r="G7" i="30"/>
  <c r="F7" i="30"/>
  <c r="C7" i="30"/>
  <c r="B4" i="30"/>
  <c r="L4" i="30" s="1"/>
  <c r="I8" i="30"/>
  <c r="J4" i="30"/>
  <c r="N7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E13" i="30"/>
  <c r="E16" i="30"/>
  <c r="L7" i="30"/>
  <c r="L10" i="30"/>
  <c r="L12" i="30"/>
  <c r="L14" i="30"/>
  <c r="L15" i="30"/>
  <c r="L17" i="30"/>
  <c r="L18" i="30"/>
  <c r="M246" i="30"/>
  <c r="O246" i="30" s="1"/>
  <c r="H246" i="30"/>
  <c r="E246" i="30"/>
  <c r="M245" i="30"/>
  <c r="O245" i="30" s="1"/>
  <c r="H245" i="30"/>
  <c r="E245" i="30"/>
  <c r="M244" i="30"/>
  <c r="O244" i="30" s="1"/>
  <c r="H244" i="30"/>
  <c r="E244" i="30"/>
  <c r="M243" i="30"/>
  <c r="O243" i="30" s="1"/>
  <c r="H243" i="30"/>
  <c r="E243" i="30"/>
  <c r="M242" i="30"/>
  <c r="O242" i="30" s="1"/>
  <c r="H242" i="30"/>
  <c r="E242" i="30"/>
  <c r="M241" i="30"/>
  <c r="O241" i="30" s="1"/>
  <c r="H241" i="30"/>
  <c r="E241" i="30"/>
  <c r="M240" i="30"/>
  <c r="O240" i="30" s="1"/>
  <c r="H240" i="30"/>
  <c r="E240" i="30"/>
  <c r="M239" i="30"/>
  <c r="O239" i="30" s="1"/>
  <c r="H239" i="30"/>
  <c r="E239" i="30"/>
  <c r="M238" i="30"/>
  <c r="O238" i="30" s="1"/>
  <c r="H238" i="30"/>
  <c r="E238" i="30"/>
  <c r="M237" i="30"/>
  <c r="O237" i="30" s="1"/>
  <c r="H237" i="30"/>
  <c r="E237" i="30"/>
  <c r="M236" i="30"/>
  <c r="O236" i="30" s="1"/>
  <c r="H236" i="30"/>
  <c r="E236" i="30"/>
  <c r="M235" i="30"/>
  <c r="O235" i="30" s="1"/>
  <c r="H235" i="30"/>
  <c r="E235" i="30"/>
  <c r="M234" i="30"/>
  <c r="O234" i="30" s="1"/>
  <c r="H234" i="30"/>
  <c r="E234" i="30"/>
  <c r="M233" i="30"/>
  <c r="O233" i="30" s="1"/>
  <c r="H233" i="30"/>
  <c r="E233" i="30"/>
  <c r="M232" i="30"/>
  <c r="O232" i="30" s="1"/>
  <c r="H232" i="30"/>
  <c r="E232" i="30"/>
  <c r="M231" i="30"/>
  <c r="O231" i="30" s="1"/>
  <c r="H231" i="30"/>
  <c r="E231" i="30"/>
  <c r="M230" i="30"/>
  <c r="O230" i="30" s="1"/>
  <c r="H230" i="30"/>
  <c r="E230" i="30"/>
  <c r="M229" i="30"/>
  <c r="O229" i="30" s="1"/>
  <c r="H229" i="30"/>
  <c r="E229" i="30"/>
  <c r="M228" i="30"/>
  <c r="O228" i="30" s="1"/>
  <c r="H228" i="30"/>
  <c r="E228" i="30"/>
  <c r="M227" i="30"/>
  <c r="O227" i="30" s="1"/>
  <c r="H227" i="30"/>
  <c r="E227" i="30"/>
  <c r="M226" i="30"/>
  <c r="O226" i="30" s="1"/>
  <c r="H226" i="30"/>
  <c r="E226" i="30"/>
  <c r="M225" i="30"/>
  <c r="O225" i="30" s="1"/>
  <c r="H225" i="30"/>
  <c r="E225" i="30"/>
  <c r="M224" i="30"/>
  <c r="O224" i="30" s="1"/>
  <c r="H224" i="30"/>
  <c r="E224" i="30"/>
  <c r="M223" i="30"/>
  <c r="L223" i="30"/>
  <c r="O223" i="30" s="1"/>
  <c r="H223" i="30"/>
  <c r="E223" i="30"/>
  <c r="M222" i="30"/>
  <c r="L222" i="30"/>
  <c r="H222" i="30"/>
  <c r="E222" i="30"/>
  <c r="M221" i="30"/>
  <c r="L221" i="30"/>
  <c r="H221" i="30"/>
  <c r="E221" i="30"/>
  <c r="M220" i="30"/>
  <c r="L220" i="30"/>
  <c r="O220" i="30" s="1"/>
  <c r="H220" i="30"/>
  <c r="E220" i="30"/>
  <c r="M219" i="30"/>
  <c r="L219" i="30"/>
  <c r="H219" i="30"/>
  <c r="E219" i="30"/>
  <c r="M218" i="30"/>
  <c r="L218" i="30"/>
  <c r="H218" i="30"/>
  <c r="E218" i="30"/>
  <c r="M217" i="30"/>
  <c r="L217" i="30"/>
  <c r="O217" i="30" s="1"/>
  <c r="H217" i="30"/>
  <c r="E217" i="30"/>
  <c r="M216" i="30"/>
  <c r="L216" i="30"/>
  <c r="H216" i="30"/>
  <c r="E216" i="30"/>
  <c r="M215" i="30"/>
  <c r="L215" i="30"/>
  <c r="H215" i="30"/>
  <c r="E215" i="30"/>
  <c r="M214" i="30"/>
  <c r="L214" i="30"/>
  <c r="H214" i="30"/>
  <c r="E214" i="30"/>
  <c r="M213" i="30"/>
  <c r="L213" i="30"/>
  <c r="H213" i="30"/>
  <c r="E213" i="30"/>
  <c r="M212" i="30"/>
  <c r="L212" i="30"/>
  <c r="H212" i="30"/>
  <c r="E212" i="30"/>
  <c r="M211" i="30"/>
  <c r="L211" i="30"/>
  <c r="H211" i="30"/>
  <c r="E211" i="30"/>
  <c r="M210" i="30"/>
  <c r="L210" i="30"/>
  <c r="H210" i="30"/>
  <c r="E210" i="30"/>
  <c r="M209" i="30"/>
  <c r="L209" i="30"/>
  <c r="H209" i="30"/>
  <c r="E209" i="30"/>
  <c r="M208" i="30"/>
  <c r="L208" i="30"/>
  <c r="O208" i="30" s="1"/>
  <c r="H208" i="30"/>
  <c r="E208" i="30"/>
  <c r="M207" i="30"/>
  <c r="L207" i="30"/>
  <c r="H207" i="30"/>
  <c r="E207" i="30"/>
  <c r="M206" i="30"/>
  <c r="L206" i="30"/>
  <c r="H206" i="30"/>
  <c r="E206" i="30"/>
  <c r="M205" i="30"/>
  <c r="L205" i="30"/>
  <c r="H205" i="30"/>
  <c r="E205" i="30"/>
  <c r="M204" i="30"/>
  <c r="L204" i="30"/>
  <c r="O204" i="30" s="1"/>
  <c r="H204" i="30"/>
  <c r="E204" i="30"/>
  <c r="M203" i="30"/>
  <c r="L203" i="30"/>
  <c r="H203" i="30"/>
  <c r="E203" i="30"/>
  <c r="M202" i="30"/>
  <c r="L202" i="30"/>
  <c r="O202" i="30" s="1"/>
  <c r="H202" i="30"/>
  <c r="E202" i="30"/>
  <c r="M201" i="30"/>
  <c r="L201" i="30"/>
  <c r="H201" i="30"/>
  <c r="E201" i="30"/>
  <c r="M200" i="30"/>
  <c r="L200" i="30"/>
  <c r="H200" i="30"/>
  <c r="E200" i="30"/>
  <c r="M199" i="30"/>
  <c r="L199" i="30"/>
  <c r="O199" i="30" s="1"/>
  <c r="H199" i="30"/>
  <c r="E199" i="30"/>
  <c r="M198" i="30"/>
  <c r="L198" i="30"/>
  <c r="O198" i="30" s="1"/>
  <c r="H198" i="30"/>
  <c r="E198" i="30"/>
  <c r="M197" i="30"/>
  <c r="L197" i="30"/>
  <c r="H197" i="30"/>
  <c r="E197" i="30"/>
  <c r="M196" i="30"/>
  <c r="L196" i="30"/>
  <c r="O196" i="30" s="1"/>
  <c r="H196" i="30"/>
  <c r="E196" i="30"/>
  <c r="M195" i="30"/>
  <c r="L195" i="30"/>
  <c r="H195" i="30"/>
  <c r="E195" i="30"/>
  <c r="M194" i="30"/>
  <c r="L194" i="30"/>
  <c r="H194" i="30"/>
  <c r="E194" i="30"/>
  <c r="M193" i="30"/>
  <c r="L193" i="30"/>
  <c r="O193" i="30" s="1"/>
  <c r="H193" i="30"/>
  <c r="E193" i="30"/>
  <c r="M192" i="30"/>
  <c r="L192" i="30"/>
  <c r="O192" i="30" s="1"/>
  <c r="H192" i="30"/>
  <c r="E192" i="30"/>
  <c r="M191" i="30"/>
  <c r="L191" i="30"/>
  <c r="H191" i="30"/>
  <c r="E191" i="30"/>
  <c r="M190" i="30"/>
  <c r="L190" i="30"/>
  <c r="O190" i="30" s="1"/>
  <c r="H190" i="30"/>
  <c r="E190" i="30"/>
  <c r="M189" i="30"/>
  <c r="L189" i="30"/>
  <c r="H189" i="30"/>
  <c r="E189" i="30"/>
  <c r="M188" i="30"/>
  <c r="L188" i="30"/>
  <c r="H188" i="30"/>
  <c r="E188" i="30"/>
  <c r="L187" i="30"/>
  <c r="O187" i="30" s="1"/>
  <c r="H187" i="30"/>
  <c r="E187" i="30"/>
  <c r="M186" i="30"/>
  <c r="L186" i="30"/>
  <c r="H186" i="30"/>
  <c r="E186" i="30"/>
  <c r="M185" i="30"/>
  <c r="O185" i="30" s="1"/>
  <c r="L185" i="30"/>
  <c r="H185" i="30"/>
  <c r="E185" i="30"/>
  <c r="M184" i="30"/>
  <c r="L184" i="30"/>
  <c r="H184" i="30"/>
  <c r="E184" i="30"/>
  <c r="M183" i="30"/>
  <c r="L183" i="30"/>
  <c r="H183" i="30"/>
  <c r="E183" i="30"/>
  <c r="M182" i="30"/>
  <c r="L182" i="30"/>
  <c r="H182" i="30"/>
  <c r="E182" i="30"/>
  <c r="M181" i="30"/>
  <c r="L181" i="30"/>
  <c r="O181" i="30" s="1"/>
  <c r="H181" i="30"/>
  <c r="E181" i="30"/>
  <c r="M180" i="30"/>
  <c r="L180" i="30"/>
  <c r="H180" i="30"/>
  <c r="E180" i="30"/>
  <c r="O179" i="30"/>
  <c r="M179" i="30"/>
  <c r="L179" i="30"/>
  <c r="H179" i="30"/>
  <c r="E179" i="30"/>
  <c r="M178" i="30"/>
  <c r="L178" i="30"/>
  <c r="H178" i="30"/>
  <c r="E178" i="30"/>
  <c r="M177" i="30"/>
  <c r="L177" i="30"/>
  <c r="O177" i="30" s="1"/>
  <c r="H177" i="30"/>
  <c r="E177" i="30"/>
  <c r="M176" i="30"/>
  <c r="L176" i="30"/>
  <c r="H176" i="30"/>
  <c r="E176" i="30"/>
  <c r="M175" i="30"/>
  <c r="L175" i="30"/>
  <c r="O175" i="30" s="1"/>
  <c r="H175" i="30"/>
  <c r="E175" i="30"/>
  <c r="M174" i="30"/>
  <c r="O174" i="30" s="1"/>
  <c r="H174" i="30"/>
  <c r="E174" i="30"/>
  <c r="M173" i="30"/>
  <c r="O173" i="30" s="1"/>
  <c r="L173" i="30"/>
  <c r="H173" i="30"/>
  <c r="E173" i="30"/>
  <c r="M172" i="30"/>
  <c r="L172" i="30"/>
  <c r="O172" i="30" s="1"/>
  <c r="H172" i="30"/>
  <c r="E172" i="30"/>
  <c r="M171" i="30"/>
  <c r="L171" i="30"/>
  <c r="H171" i="30"/>
  <c r="E171" i="30"/>
  <c r="M170" i="30"/>
  <c r="O170" i="30" s="1"/>
  <c r="H170" i="30"/>
  <c r="E170" i="30"/>
  <c r="M169" i="30"/>
  <c r="L169" i="30"/>
  <c r="H169" i="30"/>
  <c r="E169" i="30"/>
  <c r="M168" i="30"/>
  <c r="L168" i="30"/>
  <c r="H168" i="30"/>
  <c r="E168" i="30"/>
  <c r="M167" i="30"/>
  <c r="L167" i="30"/>
  <c r="H167" i="30"/>
  <c r="E167" i="30"/>
  <c r="M166" i="30"/>
  <c r="O166" i="30" s="1"/>
  <c r="H166" i="30"/>
  <c r="E166" i="30"/>
  <c r="M165" i="30"/>
  <c r="L165" i="30"/>
  <c r="O165" i="30" s="1"/>
  <c r="H165" i="30"/>
  <c r="E165" i="30"/>
  <c r="M164" i="30"/>
  <c r="O164" i="30" s="1"/>
  <c r="H164" i="30"/>
  <c r="E164" i="30"/>
  <c r="M163" i="30"/>
  <c r="O163" i="30" s="1"/>
  <c r="H163" i="30"/>
  <c r="E163" i="30"/>
  <c r="M162" i="30"/>
  <c r="L162" i="30"/>
  <c r="O162" i="30" s="1"/>
  <c r="H162" i="30"/>
  <c r="E162" i="30"/>
  <c r="M161" i="30"/>
  <c r="L161" i="30"/>
  <c r="H161" i="30"/>
  <c r="E161" i="30"/>
  <c r="M160" i="30"/>
  <c r="L160" i="30"/>
  <c r="H160" i="30"/>
  <c r="E160" i="30"/>
  <c r="M159" i="30"/>
  <c r="L159" i="30"/>
  <c r="H159" i="30"/>
  <c r="E159" i="30"/>
  <c r="M158" i="30"/>
  <c r="L158" i="30"/>
  <c r="H158" i="30"/>
  <c r="E158" i="30"/>
  <c r="M157" i="30"/>
  <c r="L157" i="30"/>
  <c r="H157" i="30"/>
  <c r="E157" i="30"/>
  <c r="M156" i="30"/>
  <c r="L156" i="30"/>
  <c r="O156" i="30" s="1"/>
  <c r="H156" i="30"/>
  <c r="E156" i="30"/>
  <c r="M155" i="30"/>
  <c r="L155" i="30"/>
  <c r="H155" i="30"/>
  <c r="E155" i="30"/>
  <c r="M154" i="30"/>
  <c r="L154" i="30"/>
  <c r="H154" i="30"/>
  <c r="E154" i="30"/>
  <c r="M153" i="30"/>
  <c r="O153" i="30" s="1"/>
  <c r="H153" i="30"/>
  <c r="E153" i="30"/>
  <c r="M152" i="30"/>
  <c r="O152" i="30" s="1"/>
  <c r="H152" i="30"/>
  <c r="E152" i="30"/>
  <c r="M151" i="30"/>
  <c r="L151" i="30"/>
  <c r="O151" i="30" s="1"/>
  <c r="H151" i="30"/>
  <c r="E151" i="30"/>
  <c r="M150" i="30"/>
  <c r="L150" i="30"/>
  <c r="O150" i="30" s="1"/>
  <c r="H150" i="30"/>
  <c r="E150" i="30"/>
  <c r="M149" i="30"/>
  <c r="L149" i="30"/>
  <c r="H149" i="30"/>
  <c r="E149" i="30"/>
  <c r="M148" i="30"/>
  <c r="L148" i="30"/>
  <c r="O148" i="30" s="1"/>
  <c r="H148" i="30"/>
  <c r="E148" i="30"/>
  <c r="M147" i="30"/>
  <c r="O147" i="30" s="1"/>
  <c r="H147" i="30"/>
  <c r="E147" i="30"/>
  <c r="M146" i="30"/>
  <c r="L146" i="30"/>
  <c r="O146" i="30" s="1"/>
  <c r="H146" i="30"/>
  <c r="E146" i="30"/>
  <c r="M145" i="30"/>
  <c r="L145" i="30"/>
  <c r="O145" i="30" s="1"/>
  <c r="H145" i="30"/>
  <c r="E145" i="30"/>
  <c r="M144" i="30"/>
  <c r="L144" i="30"/>
  <c r="H144" i="30"/>
  <c r="E144" i="30"/>
  <c r="M143" i="30"/>
  <c r="L143" i="30"/>
  <c r="H143" i="30"/>
  <c r="E143" i="30"/>
  <c r="M142" i="30"/>
  <c r="L142" i="30"/>
  <c r="O142" i="30" s="1"/>
  <c r="E142" i="30"/>
  <c r="M141" i="30"/>
  <c r="L141" i="30"/>
  <c r="H141" i="30"/>
  <c r="E141" i="30"/>
  <c r="M140" i="30"/>
  <c r="L140" i="30"/>
  <c r="H140" i="30"/>
  <c r="E140" i="30"/>
  <c r="M139" i="30"/>
  <c r="L139" i="30"/>
  <c r="H139" i="30"/>
  <c r="E139" i="30"/>
  <c r="M138" i="30"/>
  <c r="O138" i="30" s="1"/>
  <c r="H138" i="30"/>
  <c r="E138" i="30"/>
  <c r="M137" i="30"/>
  <c r="O137" i="30" s="1"/>
  <c r="H137" i="30"/>
  <c r="E137" i="30"/>
  <c r="M136" i="30"/>
  <c r="L136" i="30"/>
  <c r="O136" i="30" s="1"/>
  <c r="H136" i="30"/>
  <c r="E136" i="30"/>
  <c r="M135" i="30"/>
  <c r="L135" i="30"/>
  <c r="H135" i="30"/>
  <c r="E135" i="30"/>
  <c r="M134" i="30"/>
  <c r="L134" i="30"/>
  <c r="H134" i="30"/>
  <c r="E134" i="30"/>
  <c r="M133" i="30"/>
  <c r="L133" i="30"/>
  <c r="O133" i="30" s="1"/>
  <c r="H133" i="30"/>
  <c r="E133" i="30"/>
  <c r="M132" i="30"/>
  <c r="L132" i="30"/>
  <c r="O132" i="30" s="1"/>
  <c r="H132" i="30"/>
  <c r="E132" i="30"/>
  <c r="M131" i="30"/>
  <c r="L131" i="30"/>
  <c r="H131" i="30"/>
  <c r="E131" i="30"/>
  <c r="M130" i="30"/>
  <c r="L130" i="30"/>
  <c r="O130" i="30" s="1"/>
  <c r="H130" i="30"/>
  <c r="E130" i="30"/>
  <c r="M129" i="30"/>
  <c r="L129" i="30"/>
  <c r="H129" i="30"/>
  <c r="E129" i="30"/>
  <c r="M128" i="30"/>
  <c r="L128" i="30"/>
  <c r="H128" i="30"/>
  <c r="E128" i="30"/>
  <c r="M127" i="30"/>
  <c r="L127" i="30"/>
  <c r="O127" i="30" s="1"/>
  <c r="H127" i="30"/>
  <c r="E127" i="30"/>
  <c r="M126" i="30"/>
  <c r="L126" i="30"/>
  <c r="O126" i="30" s="1"/>
  <c r="H126" i="30"/>
  <c r="E126" i="30"/>
  <c r="M125" i="30"/>
  <c r="L125" i="30"/>
  <c r="H125" i="30"/>
  <c r="E125" i="30"/>
  <c r="M124" i="30"/>
  <c r="L124" i="30"/>
  <c r="O124" i="30" s="1"/>
  <c r="H124" i="30"/>
  <c r="E124" i="30"/>
  <c r="M123" i="30"/>
  <c r="L123" i="30"/>
  <c r="H123" i="30"/>
  <c r="E123" i="30"/>
  <c r="M122" i="30"/>
  <c r="L122" i="30"/>
  <c r="O122" i="30" s="1"/>
  <c r="H122" i="30"/>
  <c r="E122" i="30"/>
  <c r="M121" i="30"/>
  <c r="L121" i="30"/>
  <c r="O121" i="30" s="1"/>
  <c r="H121" i="30"/>
  <c r="E121" i="30"/>
  <c r="M120" i="30"/>
  <c r="L120" i="30"/>
  <c r="O120" i="30" s="1"/>
  <c r="H120" i="30"/>
  <c r="E120" i="30"/>
  <c r="M119" i="30"/>
  <c r="L119" i="30"/>
  <c r="H119" i="30"/>
  <c r="E119" i="30"/>
  <c r="M118" i="30"/>
  <c r="L118" i="30"/>
  <c r="O118" i="30" s="1"/>
  <c r="H118" i="30"/>
  <c r="E118" i="30"/>
  <c r="M117" i="30"/>
  <c r="L117" i="30"/>
  <c r="H117" i="30"/>
  <c r="E117" i="30"/>
  <c r="M116" i="30"/>
  <c r="L116" i="30"/>
  <c r="O116" i="30" s="1"/>
  <c r="H116" i="30"/>
  <c r="E116" i="30"/>
  <c r="M115" i="30"/>
  <c r="L115" i="30"/>
  <c r="O115" i="30" s="1"/>
  <c r="H115" i="30"/>
  <c r="E115" i="30"/>
  <c r="M114" i="30"/>
  <c r="L114" i="30"/>
  <c r="O114" i="30" s="1"/>
  <c r="H114" i="30"/>
  <c r="E114" i="30"/>
  <c r="M113" i="30"/>
  <c r="L113" i="30"/>
  <c r="O113" i="30" s="1"/>
  <c r="H113" i="30"/>
  <c r="E113" i="30"/>
  <c r="M112" i="30"/>
  <c r="L112" i="30"/>
  <c r="O112" i="30" s="1"/>
  <c r="H112" i="30"/>
  <c r="E112" i="30"/>
  <c r="M111" i="30"/>
  <c r="L111" i="30"/>
  <c r="H111" i="30"/>
  <c r="E111" i="30"/>
  <c r="M110" i="30"/>
  <c r="L110" i="30"/>
  <c r="O110" i="30" s="1"/>
  <c r="H110" i="30"/>
  <c r="E110" i="30"/>
  <c r="M109" i="30"/>
  <c r="L109" i="30"/>
  <c r="O109" i="30" s="1"/>
  <c r="H109" i="30"/>
  <c r="E109" i="30"/>
  <c r="M108" i="30"/>
  <c r="L108" i="30"/>
  <c r="H108" i="30"/>
  <c r="E108" i="30"/>
  <c r="M107" i="30"/>
  <c r="L107" i="30"/>
  <c r="O107" i="30" s="1"/>
  <c r="H107" i="30"/>
  <c r="E107" i="30"/>
  <c r="M106" i="30"/>
  <c r="L106" i="30"/>
  <c r="O106" i="30" s="1"/>
  <c r="H106" i="30"/>
  <c r="E106" i="30"/>
  <c r="M105" i="30"/>
  <c r="L105" i="30"/>
  <c r="H105" i="30"/>
  <c r="E105" i="30"/>
  <c r="M104" i="30"/>
  <c r="L104" i="30"/>
  <c r="O104" i="30" s="1"/>
  <c r="H104" i="30"/>
  <c r="E104" i="30"/>
  <c r="M103" i="30"/>
  <c r="L103" i="30"/>
  <c r="O103" i="30" s="1"/>
  <c r="H103" i="30"/>
  <c r="E103" i="30"/>
  <c r="M102" i="30"/>
  <c r="L102" i="30"/>
  <c r="H102" i="30"/>
  <c r="E102" i="30"/>
  <c r="M101" i="30"/>
  <c r="L101" i="30"/>
  <c r="O101" i="30" s="1"/>
  <c r="H101" i="30"/>
  <c r="E101" i="30"/>
  <c r="M100" i="30"/>
  <c r="L100" i="30"/>
  <c r="O100" i="30" s="1"/>
  <c r="H100" i="30"/>
  <c r="E100" i="30"/>
  <c r="M99" i="30"/>
  <c r="L99" i="30"/>
  <c r="H99" i="30"/>
  <c r="E99" i="30"/>
  <c r="M98" i="30"/>
  <c r="L98" i="30"/>
  <c r="O98" i="30" s="1"/>
  <c r="H98" i="30"/>
  <c r="E98" i="30"/>
  <c r="M97" i="30"/>
  <c r="L97" i="30"/>
  <c r="O97" i="30" s="1"/>
  <c r="H97" i="30"/>
  <c r="E97" i="30"/>
  <c r="M96" i="30"/>
  <c r="L96" i="30"/>
  <c r="O96" i="30" s="1"/>
  <c r="H96" i="30"/>
  <c r="E96" i="30"/>
  <c r="M95" i="30"/>
  <c r="L95" i="30"/>
  <c r="O95" i="30" s="1"/>
  <c r="H95" i="30"/>
  <c r="E95" i="30"/>
  <c r="M94" i="30"/>
  <c r="L94" i="30"/>
  <c r="O94" i="30" s="1"/>
  <c r="H94" i="30"/>
  <c r="E94" i="30"/>
  <c r="M93" i="30"/>
  <c r="L93" i="30"/>
  <c r="H93" i="30"/>
  <c r="E93" i="30"/>
  <c r="M92" i="30"/>
  <c r="L92" i="30"/>
  <c r="O92" i="30" s="1"/>
  <c r="H92" i="30"/>
  <c r="E92" i="30"/>
  <c r="M91" i="30"/>
  <c r="L91" i="30"/>
  <c r="O91" i="30" s="1"/>
  <c r="H91" i="30"/>
  <c r="E91" i="30"/>
  <c r="M90" i="30"/>
  <c r="L90" i="30"/>
  <c r="O90" i="30" s="1"/>
  <c r="H90" i="30"/>
  <c r="E90" i="30"/>
  <c r="M89" i="30"/>
  <c r="L89" i="30"/>
  <c r="O89" i="30" s="1"/>
  <c r="H89" i="30"/>
  <c r="E89" i="30"/>
  <c r="M88" i="30"/>
  <c r="L88" i="30"/>
  <c r="O88" i="30" s="1"/>
  <c r="H88" i="30"/>
  <c r="E88" i="30"/>
  <c r="M87" i="30"/>
  <c r="L87" i="30"/>
  <c r="H87" i="30"/>
  <c r="E87" i="30"/>
  <c r="M86" i="30"/>
  <c r="L86" i="30"/>
  <c r="H86" i="30"/>
  <c r="E86" i="30"/>
  <c r="M85" i="30"/>
  <c r="L85" i="30"/>
  <c r="H85" i="30"/>
  <c r="E85" i="30"/>
  <c r="M84" i="30"/>
  <c r="L84" i="30"/>
  <c r="O84" i="30" s="1"/>
  <c r="H84" i="30"/>
  <c r="E84" i="30"/>
  <c r="M83" i="30"/>
  <c r="L83" i="30"/>
  <c r="H83" i="30"/>
  <c r="E83" i="30"/>
  <c r="M82" i="30"/>
  <c r="L82" i="30"/>
  <c r="O82" i="30" s="1"/>
  <c r="H82" i="30"/>
  <c r="E82" i="30"/>
  <c r="M81" i="30"/>
  <c r="L81" i="30"/>
  <c r="H81" i="30"/>
  <c r="E81" i="30"/>
  <c r="M80" i="30"/>
  <c r="L80" i="30"/>
  <c r="H80" i="30"/>
  <c r="E80" i="30"/>
  <c r="M79" i="30"/>
  <c r="L79" i="30"/>
  <c r="O79" i="30" s="1"/>
  <c r="H79" i="30"/>
  <c r="E79" i="30"/>
  <c r="M78" i="30"/>
  <c r="L78" i="30"/>
  <c r="O78" i="30" s="1"/>
  <c r="H78" i="30"/>
  <c r="E78" i="30"/>
  <c r="M77" i="30"/>
  <c r="L77" i="30"/>
  <c r="H77" i="30"/>
  <c r="E77" i="30"/>
  <c r="M76" i="30"/>
  <c r="L76" i="30"/>
  <c r="O76" i="30" s="1"/>
  <c r="H76" i="30"/>
  <c r="E76" i="30"/>
  <c r="M75" i="30"/>
  <c r="L75" i="30"/>
  <c r="O75" i="30" s="1"/>
  <c r="H75" i="30"/>
  <c r="E75" i="30"/>
  <c r="M74" i="30"/>
  <c r="L74" i="30"/>
  <c r="H74" i="30"/>
  <c r="E74" i="30"/>
  <c r="M73" i="30"/>
  <c r="L73" i="30"/>
  <c r="O73" i="30" s="1"/>
  <c r="H73" i="30"/>
  <c r="E73" i="30"/>
  <c r="M72" i="30"/>
  <c r="L72" i="30"/>
  <c r="O72" i="30" s="1"/>
  <c r="H72" i="30"/>
  <c r="E72" i="30"/>
  <c r="M71" i="30"/>
  <c r="O71" i="30" s="1"/>
  <c r="L71" i="30"/>
  <c r="H71" i="30"/>
  <c r="E71" i="30"/>
  <c r="M70" i="30"/>
  <c r="L70" i="30"/>
  <c r="O70" i="30" s="1"/>
  <c r="H70" i="30"/>
  <c r="E70" i="30"/>
  <c r="M69" i="30"/>
  <c r="L69" i="30"/>
  <c r="H69" i="30"/>
  <c r="E69" i="30"/>
  <c r="M68" i="30"/>
  <c r="L68" i="30"/>
  <c r="H68" i="30"/>
  <c r="E68" i="30"/>
  <c r="M67" i="30"/>
  <c r="L67" i="30"/>
  <c r="O67" i="30" s="1"/>
  <c r="H67" i="30"/>
  <c r="E67" i="30"/>
  <c r="M66" i="30"/>
  <c r="L66" i="30"/>
  <c r="H66" i="30"/>
  <c r="E66" i="30"/>
  <c r="M65" i="30"/>
  <c r="L65" i="30"/>
  <c r="H65" i="30"/>
  <c r="E65" i="30"/>
  <c r="M64" i="30"/>
  <c r="L64" i="30"/>
  <c r="O64" i="30" s="1"/>
  <c r="H64" i="30"/>
  <c r="E64" i="30"/>
  <c r="M63" i="30"/>
  <c r="L63" i="30"/>
  <c r="O63" i="30" s="1"/>
  <c r="H63" i="30"/>
  <c r="E63" i="30"/>
  <c r="M62" i="30"/>
  <c r="L62" i="30"/>
  <c r="H62" i="30"/>
  <c r="E62" i="30"/>
  <c r="M61" i="30"/>
  <c r="L61" i="30"/>
  <c r="O61" i="30" s="1"/>
  <c r="H61" i="30"/>
  <c r="E61" i="30"/>
  <c r="M60" i="30"/>
  <c r="L60" i="30"/>
  <c r="O60" i="30" s="1"/>
  <c r="H60" i="30"/>
  <c r="E60" i="30"/>
  <c r="M59" i="30"/>
  <c r="L59" i="30"/>
  <c r="H59" i="30"/>
  <c r="E59" i="30"/>
  <c r="M58" i="30"/>
  <c r="L58" i="30"/>
  <c r="O58" i="30" s="1"/>
  <c r="H58" i="30"/>
  <c r="E58" i="30"/>
  <c r="M57" i="30"/>
  <c r="L57" i="30"/>
  <c r="H57" i="30"/>
  <c r="E57" i="30"/>
  <c r="M56" i="30"/>
  <c r="L56" i="30"/>
  <c r="H56" i="30"/>
  <c r="E56" i="30"/>
  <c r="M55" i="30"/>
  <c r="L55" i="30"/>
  <c r="O55" i="30" s="1"/>
  <c r="H55" i="30"/>
  <c r="E55" i="30"/>
  <c r="M54" i="30"/>
  <c r="L54" i="30"/>
  <c r="H54" i="30"/>
  <c r="E54" i="30"/>
  <c r="M53" i="30"/>
  <c r="L53" i="30"/>
  <c r="H53" i="30"/>
  <c r="E53" i="30"/>
  <c r="M52" i="30"/>
  <c r="L52" i="30"/>
  <c r="O52" i="30" s="1"/>
  <c r="H52" i="30"/>
  <c r="E52" i="30"/>
  <c r="M51" i="30"/>
  <c r="L51" i="30"/>
  <c r="O51" i="30" s="1"/>
  <c r="H51" i="30"/>
  <c r="E51" i="30"/>
  <c r="N50" i="30"/>
  <c r="M50" i="30"/>
  <c r="L50" i="30"/>
  <c r="H50" i="30"/>
  <c r="E50" i="30"/>
  <c r="N49" i="30"/>
  <c r="M49" i="30"/>
  <c r="L49" i="30"/>
  <c r="H49" i="30"/>
  <c r="E49" i="30"/>
  <c r="N48" i="30"/>
  <c r="M48" i="30"/>
  <c r="L48" i="30"/>
  <c r="H48" i="30"/>
  <c r="E48" i="30"/>
  <c r="N47" i="30"/>
  <c r="M47" i="30"/>
  <c r="L47" i="30"/>
  <c r="H47" i="30"/>
  <c r="E47" i="30"/>
  <c r="N46" i="30"/>
  <c r="M46" i="30"/>
  <c r="L46" i="30"/>
  <c r="H46" i="30"/>
  <c r="E46" i="30"/>
  <c r="N45" i="30"/>
  <c r="M45" i="30"/>
  <c r="L45" i="30"/>
  <c r="H45" i="30"/>
  <c r="E45" i="30"/>
  <c r="N44" i="30"/>
  <c r="M44" i="30"/>
  <c r="L44" i="30"/>
  <c r="H44" i="30"/>
  <c r="E44" i="30"/>
  <c r="N43" i="30"/>
  <c r="M43" i="30"/>
  <c r="L43" i="30"/>
  <c r="H43" i="30"/>
  <c r="E43" i="30"/>
  <c r="N42" i="30"/>
  <c r="M42" i="30"/>
  <c r="L42" i="30"/>
  <c r="H42" i="30"/>
  <c r="E42" i="30"/>
  <c r="N41" i="30"/>
  <c r="M41" i="30"/>
  <c r="L41" i="30"/>
  <c r="H41" i="30"/>
  <c r="E41" i="30"/>
  <c r="N40" i="30"/>
  <c r="M40" i="30"/>
  <c r="L40" i="30"/>
  <c r="H40" i="30"/>
  <c r="E40" i="30"/>
  <c r="N39" i="30"/>
  <c r="M39" i="30"/>
  <c r="L39" i="30"/>
  <c r="H39" i="30"/>
  <c r="E39" i="30"/>
  <c r="N38" i="30"/>
  <c r="M38" i="30"/>
  <c r="L38" i="30"/>
  <c r="H38" i="30"/>
  <c r="E38" i="30"/>
  <c r="N37" i="30"/>
  <c r="M37" i="30"/>
  <c r="L37" i="30"/>
  <c r="H37" i="30"/>
  <c r="E37" i="30"/>
  <c r="N36" i="30"/>
  <c r="M36" i="30"/>
  <c r="L36" i="30"/>
  <c r="H36" i="30"/>
  <c r="E36" i="30"/>
  <c r="N35" i="30"/>
  <c r="M35" i="30"/>
  <c r="L35" i="30"/>
  <c r="H35" i="30"/>
  <c r="E35" i="30"/>
  <c r="N34" i="30"/>
  <c r="M34" i="30"/>
  <c r="L34" i="30"/>
  <c r="H34" i="30"/>
  <c r="E34" i="30"/>
  <c r="N33" i="30"/>
  <c r="M33" i="30"/>
  <c r="L33" i="30"/>
  <c r="H33" i="30"/>
  <c r="E33" i="30"/>
  <c r="N32" i="30"/>
  <c r="M32" i="30"/>
  <c r="L32" i="30"/>
  <c r="H32" i="30"/>
  <c r="E32" i="30"/>
  <c r="N31" i="30"/>
  <c r="M31" i="30"/>
  <c r="L31" i="30"/>
  <c r="H31" i="30"/>
  <c r="E31" i="30"/>
  <c r="N30" i="30"/>
  <c r="M30" i="30"/>
  <c r="L30" i="30"/>
  <c r="H30" i="30"/>
  <c r="E30" i="30"/>
  <c r="N29" i="30"/>
  <c r="M29" i="30"/>
  <c r="L29" i="30"/>
  <c r="H29" i="30"/>
  <c r="E29" i="30"/>
  <c r="N28" i="30"/>
  <c r="M28" i="30"/>
  <c r="L28" i="30"/>
  <c r="H28" i="30"/>
  <c r="E28" i="30"/>
  <c r="N27" i="30"/>
  <c r="M27" i="30"/>
  <c r="L27" i="30"/>
  <c r="H27" i="30"/>
  <c r="E27" i="30"/>
  <c r="N26" i="30"/>
  <c r="M26" i="30"/>
  <c r="L26" i="30"/>
  <c r="H26" i="30"/>
  <c r="E26" i="30"/>
  <c r="N25" i="30"/>
  <c r="M25" i="30"/>
  <c r="L25" i="30"/>
  <c r="H25" i="30"/>
  <c r="E25" i="30"/>
  <c r="N24" i="30"/>
  <c r="M24" i="30"/>
  <c r="L24" i="30"/>
  <c r="H24" i="30"/>
  <c r="E24" i="30"/>
  <c r="N23" i="30"/>
  <c r="M23" i="30"/>
  <c r="L23" i="30"/>
  <c r="H23" i="30"/>
  <c r="E23" i="30"/>
  <c r="M22" i="30"/>
  <c r="L22" i="30"/>
  <c r="H22" i="30"/>
  <c r="E22" i="30"/>
  <c r="M21" i="30"/>
  <c r="L21" i="30"/>
  <c r="H21" i="30"/>
  <c r="E21" i="30"/>
  <c r="M20" i="30"/>
  <c r="L20" i="30"/>
  <c r="H20" i="30"/>
  <c r="E20" i="30"/>
  <c r="M19" i="30"/>
  <c r="L19" i="30"/>
  <c r="H19" i="30"/>
  <c r="E19" i="30"/>
  <c r="M18" i="30"/>
  <c r="H18" i="30"/>
  <c r="H17" i="30"/>
  <c r="M17" i="30"/>
  <c r="M16" i="30"/>
  <c r="L16" i="30"/>
  <c r="H16" i="30"/>
  <c r="M15" i="30"/>
  <c r="H15" i="30"/>
  <c r="M14" i="30"/>
  <c r="H14" i="30"/>
  <c r="M13" i="30"/>
  <c r="L13" i="30"/>
  <c r="H13" i="30"/>
  <c r="M12" i="30"/>
  <c r="M11" i="30"/>
  <c r="H11" i="30"/>
  <c r="L11" i="30"/>
  <c r="M10" i="30"/>
  <c r="M8" i="30"/>
  <c r="M7" i="30"/>
  <c r="M5" i="30"/>
  <c r="M4" i="30"/>
  <c r="L20" i="27"/>
  <c r="G17" i="27"/>
  <c r="F17" i="27"/>
  <c r="C17" i="27"/>
  <c r="G19" i="27"/>
  <c r="F19" i="27"/>
  <c r="C19" i="27"/>
  <c r="G18" i="27"/>
  <c r="F18" i="27"/>
  <c r="C18" i="27"/>
  <c r="B19" i="27"/>
  <c r="L19" i="27" s="1"/>
  <c r="B17" i="27"/>
  <c r="D8" i="27"/>
  <c r="M8" i="27" s="1"/>
  <c r="D18" i="27"/>
  <c r="M18" i="27" s="1"/>
  <c r="N19" i="27"/>
  <c r="I20" i="27"/>
  <c r="K17" i="27"/>
  <c r="N17" i="27"/>
  <c r="M17" i="27"/>
  <c r="N18" i="27"/>
  <c r="L18" i="27"/>
  <c r="H18" i="27"/>
  <c r="G24" i="22"/>
  <c r="F24" i="22"/>
  <c r="B24" i="22"/>
  <c r="G8" i="22"/>
  <c r="F8" i="22"/>
  <c r="C8" i="22"/>
  <c r="G5" i="22"/>
  <c r="F5" i="22"/>
  <c r="C5" i="22"/>
  <c r="B8" i="22"/>
  <c r="G7" i="22"/>
  <c r="F7" i="22"/>
  <c r="C7" i="22"/>
  <c r="G6" i="22"/>
  <c r="F6" i="22"/>
  <c r="C6" i="22"/>
  <c r="B7" i="22"/>
  <c r="C24" i="22"/>
  <c r="B6" i="22"/>
  <c r="B5" i="22"/>
  <c r="N8" i="22"/>
  <c r="J8" i="22"/>
  <c r="N24" i="22"/>
  <c r="I24" i="22"/>
  <c r="N6" i="22"/>
  <c r="M6" i="22"/>
  <c r="L6" i="22"/>
  <c r="O6" i="22" s="1"/>
  <c r="H6" i="22"/>
  <c r="E6" i="22"/>
  <c r="N7" i="22"/>
  <c r="N5" i="22"/>
  <c r="K5" i="22"/>
  <c r="G22" i="21"/>
  <c r="F22" i="21"/>
  <c r="C22" i="21"/>
  <c r="G28" i="21"/>
  <c r="F28" i="21"/>
  <c r="H28" i="21" s="1"/>
  <c r="B28" i="21"/>
  <c r="L28" i="21" s="1"/>
  <c r="B22" i="21"/>
  <c r="L22" i="21" s="1"/>
  <c r="G7" i="21"/>
  <c r="F7" i="21"/>
  <c r="C7" i="21"/>
  <c r="G16" i="21"/>
  <c r="F16" i="21"/>
  <c r="C16" i="21"/>
  <c r="G20" i="21"/>
  <c r="F20" i="21"/>
  <c r="C20" i="21"/>
  <c r="B7" i="21"/>
  <c r="G40" i="21"/>
  <c r="F40" i="21"/>
  <c r="C40" i="21"/>
  <c r="B16" i="21"/>
  <c r="L16" i="21" s="1"/>
  <c r="B40" i="21"/>
  <c r="L40" i="21"/>
  <c r="C28" i="21"/>
  <c r="B20" i="21"/>
  <c r="L20" i="21" s="1"/>
  <c r="N40" i="21"/>
  <c r="N20" i="21"/>
  <c r="N7" i="21"/>
  <c r="N22" i="21"/>
  <c r="J22" i="21"/>
  <c r="I28" i="21"/>
  <c r="N28" i="21"/>
  <c r="M28" i="21"/>
  <c r="N16" i="21"/>
  <c r="M16" i="21"/>
  <c r="K16" i="21"/>
  <c r="G44" i="13"/>
  <c r="F44" i="13"/>
  <c r="B44" i="13"/>
  <c r="L44" i="13" s="1"/>
  <c r="G26" i="13"/>
  <c r="F26" i="13"/>
  <c r="C26" i="13"/>
  <c r="G10" i="13"/>
  <c r="H10" i="13" s="1"/>
  <c r="F10" i="13"/>
  <c r="C10" i="13"/>
  <c r="G12" i="13"/>
  <c r="F12" i="13"/>
  <c r="C12" i="13"/>
  <c r="B26" i="13"/>
  <c r="G25" i="13"/>
  <c r="F25" i="13"/>
  <c r="C25" i="13"/>
  <c r="E25" i="13" s="1"/>
  <c r="B10" i="13"/>
  <c r="C44" i="13"/>
  <c r="B12" i="13"/>
  <c r="L12" i="13" s="1"/>
  <c r="N44" i="13"/>
  <c r="I44" i="13"/>
  <c r="N26" i="13"/>
  <c r="J26" i="13"/>
  <c r="K10" i="13"/>
  <c r="N10" i="13"/>
  <c r="M10" i="13"/>
  <c r="N25" i="13"/>
  <c r="M25" i="13"/>
  <c r="L25" i="13"/>
  <c r="O25" i="13" s="1"/>
  <c r="N12" i="13"/>
  <c r="G6" i="25"/>
  <c r="F6" i="25"/>
  <c r="H6" i="25" s="1"/>
  <c r="C6" i="25"/>
  <c r="B6" i="25"/>
  <c r="L6" i="25" s="1"/>
  <c r="G12" i="25"/>
  <c r="F12" i="25"/>
  <c r="C12" i="25"/>
  <c r="L19" i="25"/>
  <c r="N6" i="25"/>
  <c r="J6" i="25"/>
  <c r="N12" i="25"/>
  <c r="M5" i="25"/>
  <c r="H20" i="23"/>
  <c r="G8" i="23"/>
  <c r="F8" i="23"/>
  <c r="C8" i="23"/>
  <c r="E8" i="23" s="1"/>
  <c r="G10" i="23"/>
  <c r="F10" i="23"/>
  <c r="C10" i="23"/>
  <c r="G16" i="23"/>
  <c r="F16" i="23"/>
  <c r="C16" i="23"/>
  <c r="B8" i="23"/>
  <c r="G30" i="23"/>
  <c r="F30" i="23"/>
  <c r="C30" i="23"/>
  <c r="G35" i="23"/>
  <c r="F35" i="23"/>
  <c r="C35" i="23"/>
  <c r="B10" i="23"/>
  <c r="L10" i="23" s="1"/>
  <c r="B16" i="23"/>
  <c r="L16" i="23" s="1"/>
  <c r="G34" i="23"/>
  <c r="F34" i="23"/>
  <c r="C34" i="23"/>
  <c r="G32" i="23"/>
  <c r="F32" i="23"/>
  <c r="C32" i="23"/>
  <c r="B34" i="23"/>
  <c r="G6" i="23"/>
  <c r="F6" i="23"/>
  <c r="C6" i="23"/>
  <c r="E6" i="23" s="1"/>
  <c r="B35" i="23"/>
  <c r="L35" i="23" s="1"/>
  <c r="O35" i="23" s="1"/>
  <c r="B32" i="23"/>
  <c r="H16" i="23"/>
  <c r="D30" i="23"/>
  <c r="M30" i="23" s="1"/>
  <c r="D10" i="23"/>
  <c r="N32" i="23"/>
  <c r="N35" i="23"/>
  <c r="M35" i="23"/>
  <c r="N34" i="23"/>
  <c r="I20" i="23"/>
  <c r="M20" i="23"/>
  <c r="L20" i="23"/>
  <c r="E20" i="23"/>
  <c r="N16" i="23"/>
  <c r="K16" i="23"/>
  <c r="N8" i="23"/>
  <c r="M8" i="23"/>
  <c r="J8" i="23"/>
  <c r="H8" i="23"/>
  <c r="L8" i="23"/>
  <c r="N30" i="23"/>
  <c r="N6" i="23"/>
  <c r="N10" i="23"/>
  <c r="G35" i="22"/>
  <c r="F35" i="22"/>
  <c r="C35" i="22"/>
  <c r="G9" i="22"/>
  <c r="F9" i="22"/>
  <c r="B9" i="22"/>
  <c r="L9" i="22" s="1"/>
  <c r="B35" i="22"/>
  <c r="G12" i="22"/>
  <c r="F12" i="22"/>
  <c r="H12" i="22" s="1"/>
  <c r="C12" i="22"/>
  <c r="E12" i="22" s="1"/>
  <c r="B12" i="22"/>
  <c r="N12" i="22"/>
  <c r="M12" i="22"/>
  <c r="L12" i="22"/>
  <c r="O12" i="22"/>
  <c r="N9" i="22"/>
  <c r="M9" i="22"/>
  <c r="I9" i="22"/>
  <c r="H9" i="22"/>
  <c r="K7" i="22"/>
  <c r="N35" i="22"/>
  <c r="J35" i="22"/>
  <c r="G3" i="29"/>
  <c r="F3" i="29"/>
  <c r="H3" i="29" s="1"/>
  <c r="C3" i="29"/>
  <c r="E3" i="29" s="1"/>
  <c r="G6" i="29"/>
  <c r="F6" i="29"/>
  <c r="B6" i="29"/>
  <c r="G5" i="29"/>
  <c r="F5" i="29"/>
  <c r="H5" i="29" s="1"/>
  <c r="C5" i="29"/>
  <c r="B3" i="29"/>
  <c r="E10" i="29"/>
  <c r="B5" i="29"/>
  <c r="M248" i="29"/>
  <c r="O248" i="29" s="1"/>
  <c r="H248" i="29"/>
  <c r="E248" i="29"/>
  <c r="M247" i="29"/>
  <c r="O247" i="29" s="1"/>
  <c r="H247" i="29"/>
  <c r="E247" i="29"/>
  <c r="M246" i="29"/>
  <c r="O246" i="29" s="1"/>
  <c r="H246" i="29"/>
  <c r="E246" i="29"/>
  <c r="M245" i="29"/>
  <c r="O245" i="29" s="1"/>
  <c r="H245" i="29"/>
  <c r="E245" i="29"/>
  <c r="M244" i="29"/>
  <c r="O244" i="29" s="1"/>
  <c r="H244" i="29"/>
  <c r="E244" i="29"/>
  <c r="M243" i="29"/>
  <c r="O243" i="29" s="1"/>
  <c r="H243" i="29"/>
  <c r="E243" i="29"/>
  <c r="M242" i="29"/>
  <c r="O242" i="29" s="1"/>
  <c r="H242" i="29"/>
  <c r="E242" i="29"/>
  <c r="M241" i="29"/>
  <c r="O241" i="29" s="1"/>
  <c r="H241" i="29"/>
  <c r="E241" i="29"/>
  <c r="M240" i="29"/>
  <c r="O240" i="29" s="1"/>
  <c r="H240" i="29"/>
  <c r="E240" i="29"/>
  <c r="M239" i="29"/>
  <c r="O239" i="29" s="1"/>
  <c r="H239" i="29"/>
  <c r="E239" i="29"/>
  <c r="M238" i="29"/>
  <c r="O238" i="29" s="1"/>
  <c r="H238" i="29"/>
  <c r="E238" i="29"/>
  <c r="M237" i="29"/>
  <c r="O237" i="29" s="1"/>
  <c r="H237" i="29"/>
  <c r="E237" i="29"/>
  <c r="M236" i="29"/>
  <c r="O236" i="29" s="1"/>
  <c r="H236" i="29"/>
  <c r="E236" i="29"/>
  <c r="M235" i="29"/>
  <c r="O235" i="29" s="1"/>
  <c r="H235" i="29"/>
  <c r="E235" i="29"/>
  <c r="M234" i="29"/>
  <c r="O234" i="29" s="1"/>
  <c r="H234" i="29"/>
  <c r="E234" i="29"/>
  <c r="M233" i="29"/>
  <c r="O233" i="29" s="1"/>
  <c r="H233" i="29"/>
  <c r="E233" i="29"/>
  <c r="M232" i="29"/>
  <c r="O232" i="29" s="1"/>
  <c r="H232" i="29"/>
  <c r="E232" i="29"/>
  <c r="M231" i="29"/>
  <c r="O231" i="29" s="1"/>
  <c r="H231" i="29"/>
  <c r="E231" i="29"/>
  <c r="M230" i="29"/>
  <c r="O230" i="29" s="1"/>
  <c r="H230" i="29"/>
  <c r="E230" i="29"/>
  <c r="M229" i="29"/>
  <c r="O229" i="29" s="1"/>
  <c r="H229" i="29"/>
  <c r="E229" i="29"/>
  <c r="M228" i="29"/>
  <c r="O228" i="29" s="1"/>
  <c r="H228" i="29"/>
  <c r="E228" i="29"/>
  <c r="M227" i="29"/>
  <c r="O227" i="29" s="1"/>
  <c r="H227" i="29"/>
  <c r="E227" i="29"/>
  <c r="M226" i="29"/>
  <c r="O226" i="29" s="1"/>
  <c r="H226" i="29"/>
  <c r="E226" i="29"/>
  <c r="M225" i="29"/>
  <c r="L225" i="29"/>
  <c r="H225" i="29"/>
  <c r="E225" i="29"/>
  <c r="M224" i="29"/>
  <c r="L224" i="29"/>
  <c r="H224" i="29"/>
  <c r="E224" i="29"/>
  <c r="M223" i="29"/>
  <c r="L223" i="29"/>
  <c r="O223" i="29" s="1"/>
  <c r="H223" i="29"/>
  <c r="E223" i="29"/>
  <c r="M222" i="29"/>
  <c r="L222" i="29"/>
  <c r="H222" i="29"/>
  <c r="E222" i="29"/>
  <c r="M221" i="29"/>
  <c r="L221" i="29"/>
  <c r="H221" i="29"/>
  <c r="E221" i="29"/>
  <c r="M220" i="29"/>
  <c r="L220" i="29"/>
  <c r="O220" i="29" s="1"/>
  <c r="H220" i="29"/>
  <c r="E220" i="29"/>
  <c r="M219" i="29"/>
  <c r="L219" i="29"/>
  <c r="O219" i="29" s="1"/>
  <c r="H219" i="29"/>
  <c r="E219" i="29"/>
  <c r="M218" i="29"/>
  <c r="L218" i="29"/>
  <c r="H218" i="29"/>
  <c r="E218" i="29"/>
  <c r="M217" i="29"/>
  <c r="L217" i="29"/>
  <c r="O217" i="29" s="1"/>
  <c r="H217" i="29"/>
  <c r="E217" i="29"/>
  <c r="M216" i="29"/>
  <c r="L216" i="29"/>
  <c r="O216" i="29" s="1"/>
  <c r="H216" i="29"/>
  <c r="E216" i="29"/>
  <c r="M215" i="29"/>
  <c r="L215" i="29"/>
  <c r="H215" i="29"/>
  <c r="E215" i="29"/>
  <c r="M214" i="29"/>
  <c r="L214" i="29"/>
  <c r="H214" i="29"/>
  <c r="E214" i="29"/>
  <c r="M213" i="29"/>
  <c r="L213" i="29"/>
  <c r="O213" i="29" s="1"/>
  <c r="H213" i="29"/>
  <c r="E213" i="29"/>
  <c r="M212" i="29"/>
  <c r="L212" i="29"/>
  <c r="H212" i="29"/>
  <c r="E212" i="29"/>
  <c r="M211" i="29"/>
  <c r="L211" i="29"/>
  <c r="O211" i="29" s="1"/>
  <c r="H211" i="29"/>
  <c r="E211" i="29"/>
  <c r="M210" i="29"/>
  <c r="L210" i="29"/>
  <c r="O210" i="29" s="1"/>
  <c r="H210" i="29"/>
  <c r="E210" i="29"/>
  <c r="M209" i="29"/>
  <c r="L209" i="29"/>
  <c r="H209" i="29"/>
  <c r="E209" i="29"/>
  <c r="M208" i="29"/>
  <c r="L208" i="29"/>
  <c r="H208" i="29"/>
  <c r="E208" i="29"/>
  <c r="M207" i="29"/>
  <c r="L207" i="29"/>
  <c r="H207" i="29"/>
  <c r="E207" i="29"/>
  <c r="M206" i="29"/>
  <c r="L206" i="29"/>
  <c r="H206" i="29"/>
  <c r="E206" i="29"/>
  <c r="M205" i="29"/>
  <c r="L205" i="29"/>
  <c r="O205" i="29" s="1"/>
  <c r="H205" i="29"/>
  <c r="E205" i="29"/>
  <c r="M204" i="29"/>
  <c r="L204" i="29"/>
  <c r="O204" i="29" s="1"/>
  <c r="H204" i="29"/>
  <c r="E204" i="29"/>
  <c r="M203" i="29"/>
  <c r="L203" i="29"/>
  <c r="H203" i="29"/>
  <c r="E203" i="29"/>
  <c r="M202" i="29"/>
  <c r="L202" i="29"/>
  <c r="H202" i="29"/>
  <c r="E202" i="29"/>
  <c r="M201" i="29"/>
  <c r="L201" i="29"/>
  <c r="O201" i="29" s="1"/>
  <c r="H201" i="29"/>
  <c r="E201" i="29"/>
  <c r="M200" i="29"/>
  <c r="L200" i="29"/>
  <c r="H200" i="29"/>
  <c r="E200" i="29"/>
  <c r="M199" i="29"/>
  <c r="L199" i="29"/>
  <c r="O199" i="29" s="1"/>
  <c r="H199" i="29"/>
  <c r="E199" i="29"/>
  <c r="M198" i="29"/>
  <c r="L198" i="29"/>
  <c r="O198" i="29" s="1"/>
  <c r="H198" i="29"/>
  <c r="E198" i="29"/>
  <c r="M197" i="29"/>
  <c r="L197" i="29"/>
  <c r="H197" i="29"/>
  <c r="E197" i="29"/>
  <c r="M196" i="29"/>
  <c r="L196" i="29"/>
  <c r="O196" i="29" s="1"/>
  <c r="H196" i="29"/>
  <c r="E196" i="29"/>
  <c r="M195" i="29"/>
  <c r="L195" i="29"/>
  <c r="O195" i="29" s="1"/>
  <c r="H195" i="29"/>
  <c r="E195" i="29"/>
  <c r="M194" i="29"/>
  <c r="L194" i="29"/>
  <c r="H194" i="29"/>
  <c r="E194" i="29"/>
  <c r="M193" i="29"/>
  <c r="L193" i="29"/>
  <c r="H193" i="29"/>
  <c r="E193" i="29"/>
  <c r="M192" i="29"/>
  <c r="L192" i="29"/>
  <c r="O192" i="29" s="1"/>
  <c r="H192" i="29"/>
  <c r="E192" i="29"/>
  <c r="M191" i="29"/>
  <c r="L191" i="29"/>
  <c r="H191" i="29"/>
  <c r="E191" i="29"/>
  <c r="M190" i="29"/>
  <c r="L190" i="29"/>
  <c r="H190" i="29"/>
  <c r="E190" i="29"/>
  <c r="L189" i="29"/>
  <c r="O189" i="29" s="1"/>
  <c r="H189" i="29"/>
  <c r="E189" i="29"/>
  <c r="M188" i="29"/>
  <c r="L188" i="29"/>
  <c r="O188" i="29" s="1"/>
  <c r="H188" i="29"/>
  <c r="E188" i="29"/>
  <c r="M187" i="29"/>
  <c r="L187" i="29"/>
  <c r="H187" i="29"/>
  <c r="E187" i="29"/>
  <c r="M186" i="29"/>
  <c r="L186" i="29"/>
  <c r="H186" i="29"/>
  <c r="E186" i="29"/>
  <c r="M185" i="29"/>
  <c r="L185" i="29"/>
  <c r="H185" i="29"/>
  <c r="E185" i="29"/>
  <c r="M184" i="29"/>
  <c r="L184" i="29"/>
  <c r="H184" i="29"/>
  <c r="E184" i="29"/>
  <c r="M183" i="29"/>
  <c r="L183" i="29"/>
  <c r="O183" i="29" s="1"/>
  <c r="H183" i="29"/>
  <c r="E183" i="29"/>
  <c r="M182" i="29"/>
  <c r="L182" i="29"/>
  <c r="H182" i="29"/>
  <c r="E182" i="29"/>
  <c r="M181" i="29"/>
  <c r="L181" i="29"/>
  <c r="H181" i="29"/>
  <c r="E181" i="29"/>
  <c r="M180" i="29"/>
  <c r="L180" i="29"/>
  <c r="O180" i="29" s="1"/>
  <c r="H180" i="29"/>
  <c r="E180" i="29"/>
  <c r="M179" i="29"/>
  <c r="L179" i="29"/>
  <c r="O179" i="29" s="1"/>
  <c r="H179" i="29"/>
  <c r="E179" i="29"/>
  <c r="M178" i="29"/>
  <c r="L178" i="29"/>
  <c r="H178" i="29"/>
  <c r="E178" i="29"/>
  <c r="M177" i="29"/>
  <c r="L177" i="29"/>
  <c r="O177" i="29" s="1"/>
  <c r="H177" i="29"/>
  <c r="E177" i="29"/>
  <c r="M176" i="29"/>
  <c r="O176" i="29" s="1"/>
  <c r="H176" i="29"/>
  <c r="E176" i="29"/>
  <c r="M175" i="29"/>
  <c r="L175" i="29"/>
  <c r="O175" i="29" s="1"/>
  <c r="H175" i="29"/>
  <c r="E175" i="29"/>
  <c r="M174" i="29"/>
  <c r="L174" i="29"/>
  <c r="H174" i="29"/>
  <c r="E174" i="29"/>
  <c r="M173" i="29"/>
  <c r="L173" i="29"/>
  <c r="H173" i="29"/>
  <c r="E173" i="29"/>
  <c r="M172" i="29"/>
  <c r="O172" i="29" s="1"/>
  <c r="H172" i="29"/>
  <c r="E172" i="29"/>
  <c r="M171" i="29"/>
  <c r="L171" i="29"/>
  <c r="H171" i="29"/>
  <c r="E171" i="29"/>
  <c r="M170" i="29"/>
  <c r="L170" i="29"/>
  <c r="H170" i="29"/>
  <c r="E170" i="29"/>
  <c r="M169" i="29"/>
  <c r="L169" i="29"/>
  <c r="H169" i="29"/>
  <c r="E169" i="29"/>
  <c r="M168" i="29"/>
  <c r="O168" i="29" s="1"/>
  <c r="H168" i="29"/>
  <c r="E168" i="29"/>
  <c r="M167" i="29"/>
  <c r="L167" i="29"/>
  <c r="O167" i="29" s="1"/>
  <c r="H167" i="29"/>
  <c r="E167" i="29"/>
  <c r="M166" i="29"/>
  <c r="O166" i="29" s="1"/>
  <c r="H166" i="29"/>
  <c r="E166" i="29"/>
  <c r="M165" i="29"/>
  <c r="O165" i="29" s="1"/>
  <c r="H165" i="29"/>
  <c r="E165" i="29"/>
  <c r="M164" i="29"/>
  <c r="L164" i="29"/>
  <c r="H164" i="29"/>
  <c r="E164" i="29"/>
  <c r="M163" i="29"/>
  <c r="L163" i="29"/>
  <c r="H163" i="29"/>
  <c r="E163" i="29"/>
  <c r="M162" i="29"/>
  <c r="L162" i="29"/>
  <c r="O162" i="29" s="1"/>
  <c r="H162" i="29"/>
  <c r="E162" i="29"/>
  <c r="M161" i="29"/>
  <c r="L161" i="29"/>
  <c r="H161" i="29"/>
  <c r="E161" i="29"/>
  <c r="M160" i="29"/>
  <c r="L160" i="29"/>
  <c r="H160" i="29"/>
  <c r="E160" i="29"/>
  <c r="M159" i="29"/>
  <c r="L159" i="29"/>
  <c r="O159" i="29" s="1"/>
  <c r="H159" i="29"/>
  <c r="E159" i="29"/>
  <c r="M158" i="29"/>
  <c r="L158" i="29"/>
  <c r="H158" i="29"/>
  <c r="E158" i="29"/>
  <c r="M157" i="29"/>
  <c r="L157" i="29"/>
  <c r="H157" i="29"/>
  <c r="E157" i="29"/>
  <c r="M156" i="29"/>
  <c r="L156" i="29"/>
  <c r="H156" i="29"/>
  <c r="E156" i="29"/>
  <c r="M155" i="29"/>
  <c r="O155" i="29" s="1"/>
  <c r="H155" i="29"/>
  <c r="E155" i="29"/>
  <c r="M154" i="29"/>
  <c r="O154" i="29" s="1"/>
  <c r="H154" i="29"/>
  <c r="E154" i="29"/>
  <c r="M153" i="29"/>
  <c r="L153" i="29"/>
  <c r="H153" i="29"/>
  <c r="E153" i="29"/>
  <c r="M152" i="29"/>
  <c r="L152" i="29"/>
  <c r="O152" i="29" s="1"/>
  <c r="H152" i="29"/>
  <c r="E152" i="29"/>
  <c r="M151" i="29"/>
  <c r="L151" i="29"/>
  <c r="H151" i="29"/>
  <c r="E151" i="29"/>
  <c r="M150" i="29"/>
  <c r="L150" i="29"/>
  <c r="H150" i="29"/>
  <c r="E150" i="29"/>
  <c r="M149" i="29"/>
  <c r="O149" i="29" s="1"/>
  <c r="H149" i="29"/>
  <c r="E149" i="29"/>
  <c r="M148" i="29"/>
  <c r="L148" i="29"/>
  <c r="O148" i="29" s="1"/>
  <c r="H148" i="29"/>
  <c r="E148" i="29"/>
  <c r="M147" i="29"/>
  <c r="L147" i="29"/>
  <c r="H147" i="29"/>
  <c r="E147" i="29"/>
  <c r="M146" i="29"/>
  <c r="L146" i="29"/>
  <c r="H146" i="29"/>
  <c r="E146" i="29"/>
  <c r="M145" i="29"/>
  <c r="L145" i="29"/>
  <c r="H145" i="29"/>
  <c r="E145" i="29"/>
  <c r="M144" i="29"/>
  <c r="L144" i="29"/>
  <c r="E144" i="29"/>
  <c r="M143" i="29"/>
  <c r="L143" i="29"/>
  <c r="O143" i="29" s="1"/>
  <c r="H143" i="29"/>
  <c r="E143" i="29"/>
  <c r="M142" i="29"/>
  <c r="L142" i="29"/>
  <c r="H142" i="29"/>
  <c r="E142" i="29"/>
  <c r="M141" i="29"/>
  <c r="L141" i="29"/>
  <c r="H141" i="29"/>
  <c r="E141" i="29"/>
  <c r="M140" i="29"/>
  <c r="O140" i="29" s="1"/>
  <c r="H140" i="29"/>
  <c r="E140" i="29"/>
  <c r="M139" i="29"/>
  <c r="O139" i="29" s="1"/>
  <c r="H139" i="29"/>
  <c r="E139" i="29"/>
  <c r="M138" i="29"/>
  <c r="L138" i="29"/>
  <c r="O138" i="29" s="1"/>
  <c r="H138" i="29"/>
  <c r="E138" i="29"/>
  <c r="M137" i="29"/>
  <c r="L137" i="29"/>
  <c r="H137" i="29"/>
  <c r="E137" i="29"/>
  <c r="M136" i="29"/>
  <c r="L136" i="29"/>
  <c r="O136" i="29" s="1"/>
  <c r="H136" i="29"/>
  <c r="E136" i="29"/>
  <c r="M135" i="29"/>
  <c r="L135" i="29"/>
  <c r="H135" i="29"/>
  <c r="E135" i="29"/>
  <c r="M134" i="29"/>
  <c r="L134" i="29"/>
  <c r="H134" i="29"/>
  <c r="E134" i="29"/>
  <c r="M133" i="29"/>
  <c r="L133" i="29"/>
  <c r="O133" i="29" s="1"/>
  <c r="H133" i="29"/>
  <c r="E133" i="29"/>
  <c r="M132" i="29"/>
  <c r="L132" i="29"/>
  <c r="H132" i="29"/>
  <c r="E132" i="29"/>
  <c r="M131" i="29"/>
  <c r="L131" i="29"/>
  <c r="H131" i="29"/>
  <c r="E131" i="29"/>
  <c r="M130" i="29"/>
  <c r="L130" i="29"/>
  <c r="H130" i="29"/>
  <c r="E130" i="29"/>
  <c r="M129" i="29"/>
  <c r="L129" i="29"/>
  <c r="H129" i="29"/>
  <c r="E129" i="29"/>
  <c r="M128" i="29"/>
  <c r="L128" i="29"/>
  <c r="H128" i="29"/>
  <c r="E128" i="29"/>
  <c r="M127" i="29"/>
  <c r="L127" i="29"/>
  <c r="O127" i="29" s="1"/>
  <c r="H127" i="29"/>
  <c r="E127" i="29"/>
  <c r="M126" i="29"/>
  <c r="L126" i="29"/>
  <c r="O126" i="29" s="1"/>
  <c r="H126" i="29"/>
  <c r="E126" i="29"/>
  <c r="M125" i="29"/>
  <c r="L125" i="29"/>
  <c r="H125" i="29"/>
  <c r="E125" i="29"/>
  <c r="M124" i="29"/>
  <c r="L124" i="29"/>
  <c r="O124" i="29" s="1"/>
  <c r="H124" i="29"/>
  <c r="E124" i="29"/>
  <c r="M123" i="29"/>
  <c r="L123" i="29"/>
  <c r="O123" i="29" s="1"/>
  <c r="H123" i="29"/>
  <c r="E123" i="29"/>
  <c r="M122" i="29"/>
  <c r="L122" i="29"/>
  <c r="H122" i="29"/>
  <c r="E122" i="29"/>
  <c r="M121" i="29"/>
  <c r="L121" i="29"/>
  <c r="H121" i="29"/>
  <c r="E121" i="29"/>
  <c r="M120" i="29"/>
  <c r="L120" i="29"/>
  <c r="O120" i="29" s="1"/>
  <c r="H120" i="29"/>
  <c r="E120" i="29"/>
  <c r="M119" i="29"/>
  <c r="L119" i="29"/>
  <c r="H119" i="29"/>
  <c r="E119" i="29"/>
  <c r="M118" i="29"/>
  <c r="L118" i="29"/>
  <c r="H118" i="29"/>
  <c r="E118" i="29"/>
  <c r="M117" i="29"/>
  <c r="L117" i="29"/>
  <c r="O117" i="29" s="1"/>
  <c r="H117" i="29"/>
  <c r="E117" i="29"/>
  <c r="M116" i="29"/>
  <c r="L116" i="29"/>
  <c r="H116" i="29"/>
  <c r="E116" i="29"/>
  <c r="M115" i="29"/>
  <c r="L115" i="29"/>
  <c r="O115" i="29" s="1"/>
  <c r="H115" i="29"/>
  <c r="E115" i="29"/>
  <c r="M114" i="29"/>
  <c r="L114" i="29"/>
  <c r="O114" i="29" s="1"/>
  <c r="H114" i="29"/>
  <c r="E114" i="29"/>
  <c r="M113" i="29"/>
  <c r="L113" i="29"/>
  <c r="H113" i="29"/>
  <c r="E113" i="29"/>
  <c r="M112" i="29"/>
  <c r="L112" i="29"/>
  <c r="H112" i="29"/>
  <c r="E112" i="29"/>
  <c r="M111" i="29"/>
  <c r="L111" i="29"/>
  <c r="H111" i="29"/>
  <c r="E111" i="29"/>
  <c r="M110" i="29"/>
  <c r="L110" i="29"/>
  <c r="H110" i="29"/>
  <c r="E110" i="29"/>
  <c r="M109" i="29"/>
  <c r="L109" i="29"/>
  <c r="H109" i="29"/>
  <c r="E109" i="29"/>
  <c r="M108" i="29"/>
  <c r="L108" i="29"/>
  <c r="H108" i="29"/>
  <c r="E108" i="29"/>
  <c r="M107" i="29"/>
  <c r="L107" i="29"/>
  <c r="H107" i="29"/>
  <c r="E107" i="29"/>
  <c r="M106" i="29"/>
  <c r="L106" i="29"/>
  <c r="H106" i="29"/>
  <c r="E106" i="29"/>
  <c r="M105" i="29"/>
  <c r="L105" i="29"/>
  <c r="H105" i="29"/>
  <c r="E105" i="29"/>
  <c r="M104" i="29"/>
  <c r="L104" i="29"/>
  <c r="H104" i="29"/>
  <c r="E104" i="29"/>
  <c r="M103" i="29"/>
  <c r="L103" i="29"/>
  <c r="H103" i="29"/>
  <c r="E103" i="29"/>
  <c r="M102" i="29"/>
  <c r="L102" i="29"/>
  <c r="O102" i="29" s="1"/>
  <c r="H102" i="29"/>
  <c r="E102" i="29"/>
  <c r="M101" i="29"/>
  <c r="L101" i="29"/>
  <c r="H101" i="29"/>
  <c r="E101" i="29"/>
  <c r="M100" i="29"/>
  <c r="L100" i="29"/>
  <c r="H100" i="29"/>
  <c r="E100" i="29"/>
  <c r="M99" i="29"/>
  <c r="L99" i="29"/>
  <c r="O99" i="29" s="1"/>
  <c r="H99" i="29"/>
  <c r="E99" i="29"/>
  <c r="M98" i="29"/>
  <c r="L98" i="29"/>
  <c r="H98" i="29"/>
  <c r="E98" i="29"/>
  <c r="M97" i="29"/>
  <c r="L97" i="29"/>
  <c r="H97" i="29"/>
  <c r="E97" i="29"/>
  <c r="M96" i="29"/>
  <c r="L96" i="29"/>
  <c r="O96" i="29" s="1"/>
  <c r="H96" i="29"/>
  <c r="E96" i="29"/>
  <c r="M95" i="29"/>
  <c r="L95" i="29"/>
  <c r="H95" i="29"/>
  <c r="E95" i="29"/>
  <c r="M94" i="29"/>
  <c r="L94" i="29"/>
  <c r="H94" i="29"/>
  <c r="E94" i="29"/>
  <c r="M93" i="29"/>
  <c r="L93" i="29"/>
  <c r="O93" i="29" s="1"/>
  <c r="H93" i="29"/>
  <c r="E93" i="29"/>
  <c r="M92" i="29"/>
  <c r="L92" i="29"/>
  <c r="H92" i="29"/>
  <c r="E92" i="29"/>
  <c r="M91" i="29"/>
  <c r="L91" i="29"/>
  <c r="H91" i="29"/>
  <c r="E91" i="29"/>
  <c r="M90" i="29"/>
  <c r="L90" i="29"/>
  <c r="O90" i="29" s="1"/>
  <c r="H90" i="29"/>
  <c r="E90" i="29"/>
  <c r="M89" i="29"/>
  <c r="L89" i="29"/>
  <c r="H89" i="29"/>
  <c r="E89" i="29"/>
  <c r="M88" i="29"/>
  <c r="L88" i="29"/>
  <c r="H88" i="29"/>
  <c r="E88" i="29"/>
  <c r="M87" i="29"/>
  <c r="L87" i="29"/>
  <c r="O87" i="29" s="1"/>
  <c r="H87" i="29"/>
  <c r="E87" i="29"/>
  <c r="M86" i="29"/>
  <c r="L86" i="29"/>
  <c r="H86" i="29"/>
  <c r="E86" i="29"/>
  <c r="M85" i="29"/>
  <c r="L85" i="29"/>
  <c r="H85" i="29"/>
  <c r="E85" i="29"/>
  <c r="M84" i="29"/>
  <c r="L84" i="29"/>
  <c r="O84" i="29" s="1"/>
  <c r="H84" i="29"/>
  <c r="E84" i="29"/>
  <c r="M83" i="29"/>
  <c r="L83" i="29"/>
  <c r="H83" i="29"/>
  <c r="E83" i="29"/>
  <c r="M82" i="29"/>
  <c r="L82" i="29"/>
  <c r="H82" i="29"/>
  <c r="E82" i="29"/>
  <c r="M81" i="29"/>
  <c r="L81" i="29"/>
  <c r="O81" i="29" s="1"/>
  <c r="H81" i="29"/>
  <c r="E81" i="29"/>
  <c r="M80" i="29"/>
  <c r="L80" i="29"/>
  <c r="H80" i="29"/>
  <c r="E80" i="29"/>
  <c r="M79" i="29"/>
  <c r="L79" i="29"/>
  <c r="H79" i="29"/>
  <c r="E79" i="29"/>
  <c r="M78" i="29"/>
  <c r="L78" i="29"/>
  <c r="O78" i="29" s="1"/>
  <c r="H78" i="29"/>
  <c r="E78" i="29"/>
  <c r="M77" i="29"/>
  <c r="L77" i="29"/>
  <c r="H77" i="29"/>
  <c r="E77" i="29"/>
  <c r="M76" i="29"/>
  <c r="L76" i="29"/>
  <c r="H76" i="29"/>
  <c r="E76" i="29"/>
  <c r="M75" i="29"/>
  <c r="L75" i="29"/>
  <c r="O75" i="29" s="1"/>
  <c r="H75" i="29"/>
  <c r="E75" i="29"/>
  <c r="M74" i="29"/>
  <c r="L74" i="29"/>
  <c r="H74" i="29"/>
  <c r="E74" i="29"/>
  <c r="M73" i="29"/>
  <c r="L73" i="29"/>
  <c r="O73" i="29" s="1"/>
  <c r="H73" i="29"/>
  <c r="E73" i="29"/>
  <c r="M72" i="29"/>
  <c r="L72" i="29"/>
  <c r="H72" i="29"/>
  <c r="E72" i="29"/>
  <c r="M71" i="29"/>
  <c r="L71" i="29"/>
  <c r="H71" i="29"/>
  <c r="E71" i="29"/>
  <c r="M70" i="29"/>
  <c r="L70" i="29"/>
  <c r="H70" i="29"/>
  <c r="E70" i="29"/>
  <c r="M69" i="29"/>
  <c r="L69" i="29"/>
  <c r="H69" i="29"/>
  <c r="E69" i="29"/>
  <c r="M68" i="29"/>
  <c r="L68" i="29"/>
  <c r="H68" i="29"/>
  <c r="E68" i="29"/>
  <c r="M67" i="29"/>
  <c r="L67" i="29"/>
  <c r="O67" i="29" s="1"/>
  <c r="H67" i="29"/>
  <c r="E67" i="29"/>
  <c r="M66" i="29"/>
  <c r="L66" i="29"/>
  <c r="O66" i="29" s="1"/>
  <c r="H66" i="29"/>
  <c r="E66" i="29"/>
  <c r="M65" i="29"/>
  <c r="L65" i="29"/>
  <c r="H65" i="29"/>
  <c r="E65" i="29"/>
  <c r="M64" i="29"/>
  <c r="L64" i="29"/>
  <c r="O64" i="29" s="1"/>
  <c r="H64" i="29"/>
  <c r="E64" i="29"/>
  <c r="M63" i="29"/>
  <c r="L63" i="29"/>
  <c r="O63" i="29" s="1"/>
  <c r="H63" i="29"/>
  <c r="E63" i="29"/>
  <c r="M62" i="29"/>
  <c r="L62" i="29"/>
  <c r="H62" i="29"/>
  <c r="E62" i="29"/>
  <c r="M61" i="29"/>
  <c r="L61" i="29"/>
  <c r="O61" i="29" s="1"/>
  <c r="H61" i="29"/>
  <c r="E61" i="29"/>
  <c r="M60" i="29"/>
  <c r="L60" i="29"/>
  <c r="O60" i="29" s="1"/>
  <c r="H60" i="29"/>
  <c r="E60" i="29"/>
  <c r="M59" i="29"/>
  <c r="L59" i="29"/>
  <c r="H59" i="29"/>
  <c r="E59" i="29"/>
  <c r="M58" i="29"/>
  <c r="L58" i="29"/>
  <c r="H58" i="29"/>
  <c r="E58" i="29"/>
  <c r="M57" i="29"/>
  <c r="L57" i="29"/>
  <c r="O57" i="29" s="1"/>
  <c r="H57" i="29"/>
  <c r="E57" i="29"/>
  <c r="M56" i="29"/>
  <c r="L56" i="29"/>
  <c r="H56" i="29"/>
  <c r="E56" i="29"/>
  <c r="M55" i="29"/>
  <c r="L55" i="29"/>
  <c r="O55" i="29" s="1"/>
  <c r="H55" i="29"/>
  <c r="E55" i="29"/>
  <c r="M54" i="29"/>
  <c r="L54" i="29"/>
  <c r="O54" i="29" s="1"/>
  <c r="H54" i="29"/>
  <c r="E54" i="29"/>
  <c r="M53" i="29"/>
  <c r="L53" i="29"/>
  <c r="H53" i="29"/>
  <c r="E53" i="29"/>
  <c r="N52" i="29"/>
  <c r="M52" i="29"/>
  <c r="L52" i="29"/>
  <c r="H52" i="29"/>
  <c r="E52" i="29"/>
  <c r="N51" i="29"/>
  <c r="M51" i="29"/>
  <c r="L51" i="29"/>
  <c r="H51" i="29"/>
  <c r="E51" i="29"/>
  <c r="N50" i="29"/>
  <c r="M50" i="29"/>
  <c r="L50" i="29"/>
  <c r="H50" i="29"/>
  <c r="E50" i="29"/>
  <c r="N49" i="29"/>
  <c r="M49" i="29"/>
  <c r="L49" i="29"/>
  <c r="H49" i="29"/>
  <c r="E49" i="29"/>
  <c r="N48" i="29"/>
  <c r="M48" i="29"/>
  <c r="L48" i="29"/>
  <c r="H48" i="29"/>
  <c r="E48" i="29"/>
  <c r="N47" i="29"/>
  <c r="M47" i="29"/>
  <c r="L47" i="29"/>
  <c r="H47" i="29"/>
  <c r="E47" i="29"/>
  <c r="N46" i="29"/>
  <c r="M46" i="29"/>
  <c r="L46" i="29"/>
  <c r="H46" i="29"/>
  <c r="E46" i="29"/>
  <c r="N45" i="29"/>
  <c r="M45" i="29"/>
  <c r="L45" i="29"/>
  <c r="H45" i="29"/>
  <c r="E45" i="29"/>
  <c r="N44" i="29"/>
  <c r="M44" i="29"/>
  <c r="L44" i="29"/>
  <c r="H44" i="29"/>
  <c r="E44" i="29"/>
  <c r="N43" i="29"/>
  <c r="M43" i="29"/>
  <c r="L43" i="29"/>
  <c r="H43" i="29"/>
  <c r="E43" i="29"/>
  <c r="N42" i="29"/>
  <c r="M42" i="29"/>
  <c r="L42" i="29"/>
  <c r="H42" i="29"/>
  <c r="E42" i="29"/>
  <c r="N41" i="29"/>
  <c r="M41" i="29"/>
  <c r="L41" i="29"/>
  <c r="H41" i="29"/>
  <c r="E41" i="29"/>
  <c r="N40" i="29"/>
  <c r="M40" i="29"/>
  <c r="L40" i="29"/>
  <c r="H40" i="29"/>
  <c r="E40" i="29"/>
  <c r="N39" i="29"/>
  <c r="M39" i="29"/>
  <c r="L39" i="29"/>
  <c r="H39" i="29"/>
  <c r="E39" i="29"/>
  <c r="N38" i="29"/>
  <c r="M38" i="29"/>
  <c r="L38" i="29"/>
  <c r="H38" i="29"/>
  <c r="E38" i="29"/>
  <c r="N37" i="29"/>
  <c r="M37" i="29"/>
  <c r="L37" i="29"/>
  <c r="H37" i="29"/>
  <c r="E37" i="29"/>
  <c r="N36" i="29"/>
  <c r="M36" i="29"/>
  <c r="L36" i="29"/>
  <c r="H36" i="29"/>
  <c r="E36" i="29"/>
  <c r="N35" i="29"/>
  <c r="M35" i="29"/>
  <c r="L35" i="29"/>
  <c r="H35" i="29"/>
  <c r="E35" i="29"/>
  <c r="N34" i="29"/>
  <c r="M34" i="29"/>
  <c r="L34" i="29"/>
  <c r="H34" i="29"/>
  <c r="E34" i="29"/>
  <c r="N33" i="29"/>
  <c r="M33" i="29"/>
  <c r="L33" i="29"/>
  <c r="H33" i="29"/>
  <c r="E33" i="29"/>
  <c r="N32" i="29"/>
  <c r="M32" i="29"/>
  <c r="L32" i="29"/>
  <c r="H32" i="29"/>
  <c r="E32" i="29"/>
  <c r="N31" i="29"/>
  <c r="M31" i="29"/>
  <c r="L31" i="29"/>
  <c r="H31" i="29"/>
  <c r="E31" i="29"/>
  <c r="N30" i="29"/>
  <c r="M30" i="29"/>
  <c r="L30" i="29"/>
  <c r="H30" i="29"/>
  <c r="E30" i="29"/>
  <c r="N29" i="29"/>
  <c r="M29" i="29"/>
  <c r="L29" i="29"/>
  <c r="H29" i="29"/>
  <c r="E29" i="29"/>
  <c r="N28" i="29"/>
  <c r="M28" i="29"/>
  <c r="L28" i="29"/>
  <c r="H28" i="29"/>
  <c r="E28" i="29"/>
  <c r="N27" i="29"/>
  <c r="M27" i="29"/>
  <c r="L27" i="29"/>
  <c r="H27" i="29"/>
  <c r="E27" i="29"/>
  <c r="N26" i="29"/>
  <c r="M26" i="29"/>
  <c r="L26" i="29"/>
  <c r="H26" i="29"/>
  <c r="E26" i="29"/>
  <c r="N25" i="29"/>
  <c r="M25" i="29"/>
  <c r="L25" i="29"/>
  <c r="H25" i="29"/>
  <c r="E25" i="29"/>
  <c r="N24" i="29"/>
  <c r="M24" i="29"/>
  <c r="L24" i="29"/>
  <c r="H24" i="29"/>
  <c r="E24" i="29"/>
  <c r="N23" i="29"/>
  <c r="M23" i="29"/>
  <c r="L23" i="29"/>
  <c r="H23" i="29"/>
  <c r="E23" i="29"/>
  <c r="N22" i="29"/>
  <c r="M22" i="29"/>
  <c r="L22" i="29"/>
  <c r="H22" i="29"/>
  <c r="E22" i="29"/>
  <c r="N21" i="29"/>
  <c r="M21" i="29"/>
  <c r="L21" i="29"/>
  <c r="H21" i="29"/>
  <c r="E21" i="29"/>
  <c r="N20" i="29"/>
  <c r="M20" i="29"/>
  <c r="L20" i="29"/>
  <c r="H20" i="29"/>
  <c r="E20" i="29"/>
  <c r="N19" i="29"/>
  <c r="M19" i="29"/>
  <c r="L19" i="29"/>
  <c r="H19" i="29"/>
  <c r="E19" i="29"/>
  <c r="N18" i="29"/>
  <c r="M18" i="29"/>
  <c r="L18" i="29"/>
  <c r="H18" i="29"/>
  <c r="E18" i="29"/>
  <c r="N17" i="29"/>
  <c r="M17" i="29"/>
  <c r="L17" i="29"/>
  <c r="H17" i="29"/>
  <c r="E17" i="29"/>
  <c r="N16" i="29"/>
  <c r="M16" i="29"/>
  <c r="L16" i="29"/>
  <c r="H16" i="29"/>
  <c r="E16" i="29"/>
  <c r="N15" i="29"/>
  <c r="M15" i="29"/>
  <c r="L15" i="29"/>
  <c r="H15" i="29"/>
  <c r="E15" i="29"/>
  <c r="N14" i="29"/>
  <c r="M14" i="29"/>
  <c r="L14" i="29"/>
  <c r="H14" i="29"/>
  <c r="E14" i="29"/>
  <c r="N13" i="29"/>
  <c r="M13" i="29"/>
  <c r="L13" i="29"/>
  <c r="H13" i="29"/>
  <c r="E13" i="29"/>
  <c r="N12" i="29"/>
  <c r="M12" i="29"/>
  <c r="L12" i="29"/>
  <c r="H12" i="29"/>
  <c r="E12" i="29"/>
  <c r="N11" i="29"/>
  <c r="M11" i="29"/>
  <c r="L11" i="29"/>
  <c r="H11" i="29"/>
  <c r="E11" i="29"/>
  <c r="M10" i="29"/>
  <c r="L10" i="29"/>
  <c r="N6" i="29"/>
  <c r="M6" i="29"/>
  <c r="L6" i="29"/>
  <c r="I6" i="29"/>
  <c r="E6" i="29"/>
  <c r="N5" i="29"/>
  <c r="M5" i="29"/>
  <c r="K5" i="29"/>
  <c r="N3" i="29"/>
  <c r="M3" i="29"/>
  <c r="J3" i="29"/>
  <c r="G15" i="20"/>
  <c r="F15" i="20"/>
  <c r="B15" i="20"/>
  <c r="G13" i="20"/>
  <c r="F13" i="20"/>
  <c r="C13" i="20"/>
  <c r="G7" i="20"/>
  <c r="F7" i="20"/>
  <c r="C7" i="20"/>
  <c r="B13" i="20"/>
  <c r="G5" i="20"/>
  <c r="F5" i="20"/>
  <c r="C5" i="20"/>
  <c r="B7" i="20"/>
  <c r="G19" i="20"/>
  <c r="F19" i="20"/>
  <c r="C19" i="20"/>
  <c r="G14" i="20"/>
  <c r="F14" i="20"/>
  <c r="C14" i="20"/>
  <c r="C15" i="20"/>
  <c r="B5" i="20"/>
  <c r="G6" i="20"/>
  <c r="F6" i="20"/>
  <c r="C6" i="20"/>
  <c r="B6" i="20"/>
  <c r="B19" i="20"/>
  <c r="E14" i="20"/>
  <c r="H13" i="20"/>
  <c r="J13" i="20"/>
  <c r="N13" i="20"/>
  <c r="M13" i="20"/>
  <c r="L13" i="20"/>
  <c r="O13" i="20"/>
  <c r="E13" i="20"/>
  <c r="N6" i="20"/>
  <c r="N15" i="20"/>
  <c r="I15" i="20"/>
  <c r="N14" i="20"/>
  <c r="M14" i="20"/>
  <c r="L14" i="20"/>
  <c r="N5" i="20"/>
  <c r="N19" i="20"/>
  <c r="M19" i="20"/>
  <c r="K19" i="20"/>
  <c r="H19" i="20"/>
  <c r="L19" i="20"/>
  <c r="N7" i="20"/>
  <c r="G37" i="21"/>
  <c r="F37" i="21"/>
  <c r="B37" i="21"/>
  <c r="L37" i="21" s="1"/>
  <c r="G23" i="21"/>
  <c r="F23" i="21"/>
  <c r="C23" i="21"/>
  <c r="B23" i="21"/>
  <c r="L23" i="21" s="1"/>
  <c r="N23" i="21"/>
  <c r="N37" i="21"/>
  <c r="I37" i="21"/>
  <c r="K40" i="21"/>
  <c r="G41" i="13"/>
  <c r="F41" i="13"/>
  <c r="C41" i="13"/>
  <c r="G36" i="13"/>
  <c r="F36" i="13"/>
  <c r="C36" i="13"/>
  <c r="G16" i="13"/>
  <c r="F16" i="13"/>
  <c r="C16" i="13"/>
  <c r="B41" i="13"/>
  <c r="L41" i="13" s="1"/>
  <c r="D41" i="13"/>
  <c r="M41" i="13" s="1"/>
  <c r="D29" i="13"/>
  <c r="M29" i="13" s="1"/>
  <c r="B16" i="13"/>
  <c r="B36" i="13"/>
  <c r="K44" i="13"/>
  <c r="N16" i="13"/>
  <c r="N41" i="13"/>
  <c r="I39" i="13"/>
  <c r="N36" i="13"/>
  <c r="K36" i="13"/>
  <c r="G3" i="28"/>
  <c r="F3" i="28"/>
  <c r="C3" i="28"/>
  <c r="G5" i="28"/>
  <c r="F5" i="28"/>
  <c r="B5" i="28"/>
  <c r="G4" i="28"/>
  <c r="F4" i="28"/>
  <c r="C4" i="28"/>
  <c r="B3" i="28"/>
  <c r="C5" i="28"/>
  <c r="I5" i="28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K4" i="28"/>
  <c r="N3" i="28"/>
  <c r="M244" i="28"/>
  <c r="O244" i="28" s="1"/>
  <c r="H244" i="28"/>
  <c r="E244" i="28"/>
  <c r="M243" i="28"/>
  <c r="O243" i="28" s="1"/>
  <c r="H243" i="28"/>
  <c r="E243" i="28"/>
  <c r="M242" i="28"/>
  <c r="O242" i="28" s="1"/>
  <c r="H242" i="28"/>
  <c r="E242" i="28"/>
  <c r="M241" i="28"/>
  <c r="O241" i="28" s="1"/>
  <c r="H241" i="28"/>
  <c r="E241" i="28"/>
  <c r="M240" i="28"/>
  <c r="O240" i="28" s="1"/>
  <c r="H240" i="28"/>
  <c r="E240" i="28"/>
  <c r="M239" i="28"/>
  <c r="O239" i="28" s="1"/>
  <c r="H239" i="28"/>
  <c r="E239" i="28"/>
  <c r="M238" i="28"/>
  <c r="O238" i="28" s="1"/>
  <c r="H238" i="28"/>
  <c r="E238" i="28"/>
  <c r="M237" i="28"/>
  <c r="O237" i="28" s="1"/>
  <c r="H237" i="28"/>
  <c r="E237" i="28"/>
  <c r="M236" i="28"/>
  <c r="O236" i="28" s="1"/>
  <c r="H236" i="28"/>
  <c r="E236" i="28"/>
  <c r="M235" i="28"/>
  <c r="O235" i="28" s="1"/>
  <c r="H235" i="28"/>
  <c r="E235" i="28"/>
  <c r="M234" i="28"/>
  <c r="O234" i="28" s="1"/>
  <c r="H234" i="28"/>
  <c r="E234" i="28"/>
  <c r="M233" i="28"/>
  <c r="O233" i="28" s="1"/>
  <c r="H233" i="28"/>
  <c r="E233" i="28"/>
  <c r="M232" i="28"/>
  <c r="O232" i="28" s="1"/>
  <c r="H232" i="28"/>
  <c r="E232" i="28"/>
  <c r="M231" i="28"/>
  <c r="O231" i="28" s="1"/>
  <c r="H231" i="28"/>
  <c r="E231" i="28"/>
  <c r="M230" i="28"/>
  <c r="O230" i="28" s="1"/>
  <c r="H230" i="28"/>
  <c r="E230" i="28"/>
  <c r="M229" i="28"/>
  <c r="O229" i="28" s="1"/>
  <c r="H229" i="28"/>
  <c r="E229" i="28"/>
  <c r="M228" i="28"/>
  <c r="O228" i="28" s="1"/>
  <c r="H228" i="28"/>
  <c r="E228" i="28"/>
  <c r="M227" i="28"/>
  <c r="O227" i="28" s="1"/>
  <c r="H227" i="28"/>
  <c r="E227" i="28"/>
  <c r="M226" i="28"/>
  <c r="O226" i="28" s="1"/>
  <c r="H226" i="28"/>
  <c r="E226" i="28"/>
  <c r="M225" i="28"/>
  <c r="O225" i="28" s="1"/>
  <c r="H225" i="28"/>
  <c r="E225" i="28"/>
  <c r="M224" i="28"/>
  <c r="O224" i="28" s="1"/>
  <c r="H224" i="28"/>
  <c r="E224" i="28"/>
  <c r="M223" i="28"/>
  <c r="O223" i="28" s="1"/>
  <c r="H223" i="28"/>
  <c r="E223" i="28"/>
  <c r="M222" i="28"/>
  <c r="O222" i="28" s="1"/>
  <c r="H222" i="28"/>
  <c r="E222" i="28"/>
  <c r="M221" i="28"/>
  <c r="O221" i="28" s="1"/>
  <c r="L221" i="28"/>
  <c r="H221" i="28"/>
  <c r="E221" i="28"/>
  <c r="O220" i="28"/>
  <c r="M220" i="28"/>
  <c r="L220" i="28"/>
  <c r="H220" i="28"/>
  <c r="E220" i="28"/>
  <c r="M219" i="28"/>
  <c r="O219" i="28" s="1"/>
  <c r="L219" i="28"/>
  <c r="H219" i="28"/>
  <c r="E219" i="28"/>
  <c r="O218" i="28"/>
  <c r="M218" i="28"/>
  <c r="L218" i="28"/>
  <c r="H218" i="28"/>
  <c r="E218" i="28"/>
  <c r="M217" i="28"/>
  <c r="L217" i="28"/>
  <c r="O217" i="28" s="1"/>
  <c r="H217" i="28"/>
  <c r="E217" i="28"/>
  <c r="M216" i="28"/>
  <c r="L216" i="28"/>
  <c r="O216" i="28" s="1"/>
  <c r="H216" i="28"/>
  <c r="E216" i="28"/>
  <c r="M215" i="28"/>
  <c r="L215" i="28"/>
  <c r="O215" i="28" s="1"/>
  <c r="H215" i="28"/>
  <c r="E215" i="28"/>
  <c r="O214" i="28"/>
  <c r="M214" i="28"/>
  <c r="L214" i="28"/>
  <c r="H214" i="28"/>
  <c r="E214" i="28"/>
  <c r="M213" i="28"/>
  <c r="O213" i="28" s="1"/>
  <c r="L213" i="28"/>
  <c r="H213" i="28"/>
  <c r="E213" i="28"/>
  <c r="M212" i="28"/>
  <c r="L212" i="28"/>
  <c r="O212" i="28" s="1"/>
  <c r="H212" i="28"/>
  <c r="E212" i="28"/>
  <c r="M211" i="28"/>
  <c r="O211" i="28" s="1"/>
  <c r="L211" i="28"/>
  <c r="H211" i="28"/>
  <c r="E211" i="28"/>
  <c r="M210" i="28"/>
  <c r="L210" i="28"/>
  <c r="O210" i="28" s="1"/>
  <c r="H210" i="28"/>
  <c r="E210" i="28"/>
  <c r="M209" i="28"/>
  <c r="O209" i="28" s="1"/>
  <c r="L209" i="28"/>
  <c r="H209" i="28"/>
  <c r="E209" i="28"/>
  <c r="O208" i="28"/>
  <c r="M208" i="28"/>
  <c r="L208" i="28"/>
  <c r="H208" i="28"/>
  <c r="E208" i="28"/>
  <c r="M207" i="28"/>
  <c r="O207" i="28" s="1"/>
  <c r="L207" i="28"/>
  <c r="H207" i="28"/>
  <c r="E207" i="28"/>
  <c r="O206" i="28"/>
  <c r="M206" i="28"/>
  <c r="L206" i="28"/>
  <c r="H206" i="28"/>
  <c r="E206" i="28"/>
  <c r="M205" i="28"/>
  <c r="L205" i="28"/>
  <c r="O205" i="28" s="1"/>
  <c r="H205" i="28"/>
  <c r="E205" i="28"/>
  <c r="M204" i="28"/>
  <c r="L204" i="28"/>
  <c r="O204" i="28" s="1"/>
  <c r="H204" i="28"/>
  <c r="E204" i="28"/>
  <c r="M203" i="28"/>
  <c r="L203" i="28"/>
  <c r="O203" i="28" s="1"/>
  <c r="H203" i="28"/>
  <c r="E203" i="28"/>
  <c r="O202" i="28"/>
  <c r="M202" i="28"/>
  <c r="L202" i="28"/>
  <c r="H202" i="28"/>
  <c r="E202" i="28"/>
  <c r="M201" i="28"/>
  <c r="L201" i="28"/>
  <c r="O201" i="28" s="1"/>
  <c r="H201" i="28"/>
  <c r="E201" i="28"/>
  <c r="M200" i="28"/>
  <c r="L200" i="28"/>
  <c r="O200" i="28" s="1"/>
  <c r="H200" i="28"/>
  <c r="E200" i="28"/>
  <c r="M199" i="28"/>
  <c r="O199" i="28" s="1"/>
  <c r="L199" i="28"/>
  <c r="H199" i="28"/>
  <c r="E199" i="28"/>
  <c r="M198" i="28"/>
  <c r="L198" i="28"/>
  <c r="O198" i="28" s="1"/>
  <c r="H198" i="28"/>
  <c r="E198" i="28"/>
  <c r="M197" i="28"/>
  <c r="O197" i="28" s="1"/>
  <c r="L197" i="28"/>
  <c r="H197" i="28"/>
  <c r="E197" i="28"/>
  <c r="O196" i="28"/>
  <c r="M196" i="28"/>
  <c r="L196" i="28"/>
  <c r="H196" i="28"/>
  <c r="E196" i="28"/>
  <c r="M195" i="28"/>
  <c r="O195" i="28" s="1"/>
  <c r="L195" i="28"/>
  <c r="H195" i="28"/>
  <c r="E195" i="28"/>
  <c r="O194" i="28"/>
  <c r="M194" i="28"/>
  <c r="L194" i="28"/>
  <c r="H194" i="28"/>
  <c r="E194" i="28"/>
  <c r="M193" i="28"/>
  <c r="L193" i="28"/>
  <c r="O193" i="28" s="1"/>
  <c r="H193" i="28"/>
  <c r="E193" i="28"/>
  <c r="M192" i="28"/>
  <c r="L192" i="28"/>
  <c r="O192" i="28" s="1"/>
  <c r="H192" i="28"/>
  <c r="E192" i="28"/>
  <c r="M191" i="28"/>
  <c r="L191" i="28"/>
  <c r="O191" i="28" s="1"/>
  <c r="H191" i="28"/>
  <c r="E191" i="28"/>
  <c r="O190" i="28"/>
  <c r="M190" i="28"/>
  <c r="L190" i="28"/>
  <c r="H190" i="28"/>
  <c r="E190" i="28"/>
  <c r="M189" i="28"/>
  <c r="L189" i="28"/>
  <c r="O189" i="28" s="1"/>
  <c r="H189" i="28"/>
  <c r="E189" i="28"/>
  <c r="M188" i="28"/>
  <c r="L188" i="28"/>
  <c r="O188" i="28" s="1"/>
  <c r="H188" i="28"/>
  <c r="E188" i="28"/>
  <c r="M187" i="28"/>
  <c r="O187" i="28" s="1"/>
  <c r="L187" i="28"/>
  <c r="H187" i="28"/>
  <c r="E187" i="28"/>
  <c r="M186" i="28"/>
  <c r="L186" i="28"/>
  <c r="O186" i="28" s="1"/>
  <c r="H186" i="28"/>
  <c r="E186" i="28"/>
  <c r="L185" i="28"/>
  <c r="O185" i="28" s="1"/>
  <c r="H185" i="28"/>
  <c r="E185" i="28"/>
  <c r="M184" i="28"/>
  <c r="L184" i="28"/>
  <c r="O184" i="28" s="1"/>
  <c r="H184" i="28"/>
  <c r="E184" i="28"/>
  <c r="M183" i="28"/>
  <c r="L183" i="28"/>
  <c r="O183" i="28" s="1"/>
  <c r="H183" i="28"/>
  <c r="E183" i="28"/>
  <c r="M182" i="28"/>
  <c r="O182" i="28" s="1"/>
  <c r="L182" i="28"/>
  <c r="H182" i="28"/>
  <c r="E182" i="28"/>
  <c r="M181" i="28"/>
  <c r="L181" i="28"/>
  <c r="O181" i="28" s="1"/>
  <c r="H181" i="28"/>
  <c r="E181" i="28"/>
  <c r="M180" i="28"/>
  <c r="O180" i="28" s="1"/>
  <c r="L180" i="28"/>
  <c r="H180" i="28"/>
  <c r="E180" i="28"/>
  <c r="O179" i="28"/>
  <c r="M179" i="28"/>
  <c r="L179" i="28"/>
  <c r="H179" i="28"/>
  <c r="E179" i="28"/>
  <c r="M178" i="28"/>
  <c r="O178" i="28" s="1"/>
  <c r="L178" i="28"/>
  <c r="H178" i="28"/>
  <c r="E178" i="28"/>
  <c r="O177" i="28"/>
  <c r="M177" i="28"/>
  <c r="L177" i="28"/>
  <c r="H177" i="28"/>
  <c r="E177" i="28"/>
  <c r="M176" i="28"/>
  <c r="L176" i="28"/>
  <c r="O176" i="28" s="1"/>
  <c r="H176" i="28"/>
  <c r="E176" i="28"/>
  <c r="M175" i="28"/>
  <c r="L175" i="28"/>
  <c r="O175" i="28" s="1"/>
  <c r="H175" i="28"/>
  <c r="E175" i="28"/>
  <c r="M174" i="28"/>
  <c r="L174" i="28"/>
  <c r="O174" i="28" s="1"/>
  <c r="H174" i="28"/>
  <c r="E174" i="28"/>
  <c r="O173" i="28"/>
  <c r="M173" i="28"/>
  <c r="L173" i="28"/>
  <c r="H173" i="28"/>
  <c r="E173" i="28"/>
  <c r="M172" i="28"/>
  <c r="O172" i="28" s="1"/>
  <c r="H172" i="28"/>
  <c r="E172" i="28"/>
  <c r="M171" i="28"/>
  <c r="L171" i="28"/>
  <c r="O171" i="28" s="1"/>
  <c r="H171" i="28"/>
  <c r="E171" i="28"/>
  <c r="M170" i="28"/>
  <c r="L170" i="28"/>
  <c r="O170" i="28" s="1"/>
  <c r="H170" i="28"/>
  <c r="E170" i="28"/>
  <c r="M169" i="28"/>
  <c r="L169" i="28"/>
  <c r="O169" i="28" s="1"/>
  <c r="H169" i="28"/>
  <c r="E169" i="28"/>
  <c r="O168" i="28"/>
  <c r="M168" i="28"/>
  <c r="H168" i="28"/>
  <c r="E168" i="28"/>
  <c r="O167" i="28"/>
  <c r="M167" i="28"/>
  <c r="L167" i="28"/>
  <c r="H167" i="28"/>
  <c r="E167" i="28"/>
  <c r="M166" i="28"/>
  <c r="L166" i="28"/>
  <c r="O166" i="28" s="1"/>
  <c r="H166" i="28"/>
  <c r="E166" i="28"/>
  <c r="M165" i="28"/>
  <c r="L165" i="28"/>
  <c r="O165" i="28" s="1"/>
  <c r="H165" i="28"/>
  <c r="E165" i="28"/>
  <c r="O164" i="28"/>
  <c r="M164" i="28"/>
  <c r="H164" i="28"/>
  <c r="E164" i="28"/>
  <c r="M163" i="28"/>
  <c r="O163" i="28" s="1"/>
  <c r="L163" i="28"/>
  <c r="H163" i="28"/>
  <c r="E163" i="28"/>
  <c r="O162" i="28"/>
  <c r="M162" i="28"/>
  <c r="H162" i="28"/>
  <c r="E162" i="28"/>
  <c r="M161" i="28"/>
  <c r="O161" i="28" s="1"/>
  <c r="H161" i="28"/>
  <c r="E161" i="28"/>
  <c r="O160" i="28"/>
  <c r="M160" i="28"/>
  <c r="L160" i="28"/>
  <c r="H160" i="28"/>
  <c r="E160" i="28"/>
  <c r="M159" i="28"/>
  <c r="L159" i="28"/>
  <c r="O159" i="28" s="1"/>
  <c r="H159" i="28"/>
  <c r="E159" i="28"/>
  <c r="M158" i="28"/>
  <c r="L158" i="28"/>
  <c r="O158" i="28" s="1"/>
  <c r="H158" i="28"/>
  <c r="E158" i="28"/>
  <c r="M157" i="28"/>
  <c r="O157" i="28" s="1"/>
  <c r="L157" i="28"/>
  <c r="H157" i="28"/>
  <c r="E157" i="28"/>
  <c r="M156" i="28"/>
  <c r="L156" i="28"/>
  <c r="O156" i="28" s="1"/>
  <c r="H156" i="28"/>
  <c r="E156" i="28"/>
  <c r="M155" i="28"/>
  <c r="O155" i="28" s="1"/>
  <c r="L155" i="28"/>
  <c r="H155" i="28"/>
  <c r="E155" i="28"/>
  <c r="O154" i="28"/>
  <c r="M154" i="28"/>
  <c r="L154" i="28"/>
  <c r="H154" i="28"/>
  <c r="E154" i="28"/>
  <c r="M153" i="28"/>
  <c r="O153" i="28" s="1"/>
  <c r="L153" i="28"/>
  <c r="H153" i="28"/>
  <c r="E153" i="28"/>
  <c r="O152" i="28"/>
  <c r="M152" i="28"/>
  <c r="L152" i="28"/>
  <c r="H152" i="28"/>
  <c r="E152" i="28"/>
  <c r="M151" i="28"/>
  <c r="O151" i="28" s="1"/>
  <c r="H151" i="28"/>
  <c r="E151" i="28"/>
  <c r="M150" i="28"/>
  <c r="O150" i="28" s="1"/>
  <c r="H150" i="28"/>
  <c r="E150" i="28"/>
  <c r="M149" i="28"/>
  <c r="L149" i="28"/>
  <c r="O149" i="28" s="1"/>
  <c r="H149" i="28"/>
  <c r="E149" i="28"/>
  <c r="M148" i="28"/>
  <c r="L148" i="28"/>
  <c r="O148" i="28" s="1"/>
  <c r="H148" i="28"/>
  <c r="E148" i="28"/>
  <c r="M147" i="28"/>
  <c r="O147" i="28" s="1"/>
  <c r="L147" i="28"/>
  <c r="H147" i="28"/>
  <c r="E147" i="28"/>
  <c r="M146" i="28"/>
  <c r="L146" i="28"/>
  <c r="O146" i="28" s="1"/>
  <c r="H146" i="28"/>
  <c r="E146" i="28"/>
  <c r="M145" i="28"/>
  <c r="O145" i="28" s="1"/>
  <c r="H145" i="28"/>
  <c r="E145" i="28"/>
  <c r="M144" i="28"/>
  <c r="L144" i="28"/>
  <c r="O144" i="28" s="1"/>
  <c r="H144" i="28"/>
  <c r="E144" i="28"/>
  <c r="M143" i="28"/>
  <c r="L143" i="28"/>
  <c r="O143" i="28" s="1"/>
  <c r="H143" i="28"/>
  <c r="E143" i="28"/>
  <c r="M142" i="28"/>
  <c r="O142" i="28" s="1"/>
  <c r="L142" i="28"/>
  <c r="H142" i="28"/>
  <c r="E142" i="28"/>
  <c r="M141" i="28"/>
  <c r="L141" i="28"/>
  <c r="O141" i="28" s="1"/>
  <c r="H141" i="28"/>
  <c r="E141" i="28"/>
  <c r="M140" i="28"/>
  <c r="O140" i="28" s="1"/>
  <c r="L140" i="28"/>
  <c r="E140" i="28"/>
  <c r="M139" i="28"/>
  <c r="L139" i="28"/>
  <c r="O139" i="28" s="1"/>
  <c r="H139" i="28"/>
  <c r="E139" i="28"/>
  <c r="M138" i="28"/>
  <c r="L138" i="28"/>
  <c r="O138" i="28" s="1"/>
  <c r="H138" i="28"/>
  <c r="E138" i="28"/>
  <c r="M137" i="28"/>
  <c r="O137" i="28" s="1"/>
  <c r="L137" i="28"/>
  <c r="H137" i="28"/>
  <c r="E137" i="28"/>
  <c r="M136" i="28"/>
  <c r="O136" i="28" s="1"/>
  <c r="H136" i="28"/>
  <c r="E136" i="28"/>
  <c r="O135" i="28"/>
  <c r="M135" i="28"/>
  <c r="H135" i="28"/>
  <c r="E135" i="28"/>
  <c r="O134" i="28"/>
  <c r="M134" i="28"/>
  <c r="L134" i="28"/>
  <c r="H134" i="28"/>
  <c r="E134" i="28"/>
  <c r="M133" i="28"/>
  <c r="L133" i="28"/>
  <c r="O133" i="28" s="1"/>
  <c r="H133" i="28"/>
  <c r="E133" i="28"/>
  <c r="M132" i="28"/>
  <c r="L132" i="28"/>
  <c r="O132" i="28" s="1"/>
  <c r="H132" i="28"/>
  <c r="E132" i="28"/>
  <c r="M131" i="28"/>
  <c r="L131" i="28"/>
  <c r="O131" i="28" s="1"/>
  <c r="H131" i="28"/>
  <c r="E131" i="28"/>
  <c r="O130" i="28"/>
  <c r="M130" i="28"/>
  <c r="L130" i="28"/>
  <c r="H130" i="28"/>
  <c r="E130" i="28"/>
  <c r="M129" i="28"/>
  <c r="L129" i="28"/>
  <c r="O129" i="28" s="1"/>
  <c r="H129" i="28"/>
  <c r="E129" i="28"/>
  <c r="M128" i="28"/>
  <c r="L128" i="28"/>
  <c r="O128" i="28" s="1"/>
  <c r="H128" i="28"/>
  <c r="E128" i="28"/>
  <c r="M127" i="28"/>
  <c r="O127" i="28" s="1"/>
  <c r="L127" i="28"/>
  <c r="H127" i="28"/>
  <c r="E127" i="28"/>
  <c r="M126" i="28"/>
  <c r="L126" i="28"/>
  <c r="O126" i="28" s="1"/>
  <c r="H126" i="28"/>
  <c r="E126" i="28"/>
  <c r="M125" i="28"/>
  <c r="O125" i="28" s="1"/>
  <c r="L125" i="28"/>
  <c r="H125" i="28"/>
  <c r="E125" i="28"/>
  <c r="O124" i="28"/>
  <c r="M124" i="28"/>
  <c r="L124" i="28"/>
  <c r="H124" i="28"/>
  <c r="E124" i="28"/>
  <c r="M123" i="28"/>
  <c r="O123" i="28" s="1"/>
  <c r="L123" i="28"/>
  <c r="H123" i="28"/>
  <c r="E123" i="28"/>
  <c r="O122" i="28"/>
  <c r="M122" i="28"/>
  <c r="L122" i="28"/>
  <c r="H122" i="28"/>
  <c r="E122" i="28"/>
  <c r="M121" i="28"/>
  <c r="L121" i="28"/>
  <c r="O121" i="28" s="1"/>
  <c r="H121" i="28"/>
  <c r="E121" i="28"/>
  <c r="M120" i="28"/>
  <c r="L120" i="28"/>
  <c r="O120" i="28" s="1"/>
  <c r="H120" i="28"/>
  <c r="E120" i="28"/>
  <c r="M119" i="28"/>
  <c r="L119" i="28"/>
  <c r="O119" i="28" s="1"/>
  <c r="H119" i="28"/>
  <c r="E119" i="28"/>
  <c r="O118" i="28"/>
  <c r="M118" i="28"/>
  <c r="L118" i="28"/>
  <c r="H118" i="28"/>
  <c r="E118" i="28"/>
  <c r="M117" i="28"/>
  <c r="L117" i="28"/>
  <c r="O117" i="28" s="1"/>
  <c r="H117" i="28"/>
  <c r="E117" i="28"/>
  <c r="M116" i="28"/>
  <c r="L116" i="28"/>
  <c r="O116" i="28" s="1"/>
  <c r="H116" i="28"/>
  <c r="E116" i="28"/>
  <c r="M115" i="28"/>
  <c r="O115" i="28" s="1"/>
  <c r="L115" i="28"/>
  <c r="H115" i="28"/>
  <c r="E115" i="28"/>
  <c r="M114" i="28"/>
  <c r="L114" i="28"/>
  <c r="O114" i="28" s="1"/>
  <c r="H114" i="28"/>
  <c r="E114" i="28"/>
  <c r="M113" i="28"/>
  <c r="L113" i="28"/>
  <c r="O113" i="28" s="1"/>
  <c r="H113" i="28"/>
  <c r="E113" i="28"/>
  <c r="O112" i="28"/>
  <c r="M112" i="28"/>
  <c r="L112" i="28"/>
  <c r="H112" i="28"/>
  <c r="E112" i="28"/>
  <c r="M111" i="28"/>
  <c r="O111" i="28" s="1"/>
  <c r="L111" i="28"/>
  <c r="H111" i="28"/>
  <c r="E111" i="28"/>
  <c r="O110" i="28"/>
  <c r="M110" i="28"/>
  <c r="L110" i="28"/>
  <c r="H110" i="28"/>
  <c r="E110" i="28"/>
  <c r="M109" i="28"/>
  <c r="L109" i="28"/>
  <c r="O109" i="28" s="1"/>
  <c r="H109" i="28"/>
  <c r="E109" i="28"/>
  <c r="M108" i="28"/>
  <c r="L108" i="28"/>
  <c r="O108" i="28" s="1"/>
  <c r="H108" i="28"/>
  <c r="E108" i="28"/>
  <c r="M107" i="28"/>
  <c r="L107" i="28"/>
  <c r="O107" i="28" s="1"/>
  <c r="H107" i="28"/>
  <c r="E107" i="28"/>
  <c r="O106" i="28"/>
  <c r="M106" i="28"/>
  <c r="L106" i="28"/>
  <c r="H106" i="28"/>
  <c r="E106" i="28"/>
  <c r="M105" i="28"/>
  <c r="L105" i="28"/>
  <c r="O105" i="28" s="1"/>
  <c r="H105" i="28"/>
  <c r="E105" i="28"/>
  <c r="M104" i="28"/>
  <c r="L104" i="28"/>
  <c r="O104" i="28" s="1"/>
  <c r="H104" i="28"/>
  <c r="E104" i="28"/>
  <c r="M103" i="28"/>
  <c r="O103" i="28" s="1"/>
  <c r="L103" i="28"/>
  <c r="H103" i="28"/>
  <c r="E103" i="28"/>
  <c r="M102" i="28"/>
  <c r="L102" i="28"/>
  <c r="O102" i="28" s="1"/>
  <c r="H102" i="28"/>
  <c r="E102" i="28"/>
  <c r="M101" i="28"/>
  <c r="L101" i="28"/>
  <c r="O101" i="28" s="1"/>
  <c r="H101" i="28"/>
  <c r="E101" i="28"/>
  <c r="O100" i="28"/>
  <c r="M100" i="28"/>
  <c r="L100" i="28"/>
  <c r="H100" i="28"/>
  <c r="E100" i="28"/>
  <c r="M99" i="28"/>
  <c r="O99" i="28" s="1"/>
  <c r="L99" i="28"/>
  <c r="H99" i="28"/>
  <c r="E99" i="28"/>
  <c r="O98" i="28"/>
  <c r="M98" i="28"/>
  <c r="L98" i="28"/>
  <c r="H98" i="28"/>
  <c r="E98" i="28"/>
  <c r="M97" i="28"/>
  <c r="L97" i="28"/>
  <c r="O97" i="28" s="1"/>
  <c r="H97" i="28"/>
  <c r="E97" i="28"/>
  <c r="M96" i="28"/>
  <c r="L96" i="28"/>
  <c r="O96" i="28" s="1"/>
  <c r="H96" i="28"/>
  <c r="E96" i="28"/>
  <c r="M95" i="28"/>
  <c r="L95" i="28"/>
  <c r="O95" i="28" s="1"/>
  <c r="H95" i="28"/>
  <c r="E95" i="28"/>
  <c r="O94" i="28"/>
  <c r="M94" i="28"/>
  <c r="L94" i="28"/>
  <c r="H94" i="28"/>
  <c r="E94" i="28"/>
  <c r="M93" i="28"/>
  <c r="O93" i="28" s="1"/>
  <c r="L93" i="28"/>
  <c r="H93" i="28"/>
  <c r="E93" i="28"/>
  <c r="M92" i="28"/>
  <c r="L92" i="28"/>
  <c r="O92" i="28" s="1"/>
  <c r="H92" i="28"/>
  <c r="E92" i="28"/>
  <c r="M91" i="28"/>
  <c r="O91" i="28" s="1"/>
  <c r="L91" i="28"/>
  <c r="H91" i="28"/>
  <c r="E91" i="28"/>
  <c r="M90" i="28"/>
  <c r="L90" i="28"/>
  <c r="O90" i="28" s="1"/>
  <c r="H90" i="28"/>
  <c r="E90" i="28"/>
  <c r="M89" i="28"/>
  <c r="L89" i="28"/>
  <c r="O89" i="28" s="1"/>
  <c r="H89" i="28"/>
  <c r="E89" i="28"/>
  <c r="O88" i="28"/>
  <c r="M88" i="28"/>
  <c r="L88" i="28"/>
  <c r="H88" i="28"/>
  <c r="E88" i="28"/>
  <c r="M87" i="28"/>
  <c r="O87" i="28" s="1"/>
  <c r="L87" i="28"/>
  <c r="H87" i="28"/>
  <c r="E87" i="28"/>
  <c r="O86" i="28"/>
  <c r="M86" i="28"/>
  <c r="L86" i="28"/>
  <c r="H86" i="28"/>
  <c r="E86" i="28"/>
  <c r="M85" i="28"/>
  <c r="L85" i="28"/>
  <c r="O85" i="28" s="1"/>
  <c r="H85" i="28"/>
  <c r="E85" i="28"/>
  <c r="M84" i="28"/>
  <c r="L84" i="28"/>
  <c r="O84" i="28" s="1"/>
  <c r="H84" i="28"/>
  <c r="E84" i="28"/>
  <c r="M83" i="28"/>
  <c r="L83" i="28"/>
  <c r="O83" i="28" s="1"/>
  <c r="H83" i="28"/>
  <c r="E83" i="28"/>
  <c r="O82" i="28"/>
  <c r="M82" i="28"/>
  <c r="L82" i="28"/>
  <c r="H82" i="28"/>
  <c r="E82" i="28"/>
  <c r="M81" i="28"/>
  <c r="O81" i="28" s="1"/>
  <c r="L81" i="28"/>
  <c r="H81" i="28"/>
  <c r="E81" i="28"/>
  <c r="M80" i="28"/>
  <c r="L80" i="28"/>
  <c r="O80" i="28" s="1"/>
  <c r="H80" i="28"/>
  <c r="E80" i="28"/>
  <c r="M79" i="28"/>
  <c r="O79" i="28" s="1"/>
  <c r="L79" i="28"/>
  <c r="H79" i="28"/>
  <c r="E79" i="28"/>
  <c r="M78" i="28"/>
  <c r="L78" i="28"/>
  <c r="O78" i="28" s="1"/>
  <c r="H78" i="28"/>
  <c r="E78" i="28"/>
  <c r="M77" i="28"/>
  <c r="L77" i="28"/>
  <c r="O77" i="28" s="1"/>
  <c r="H77" i="28"/>
  <c r="E77" i="28"/>
  <c r="O76" i="28"/>
  <c r="M76" i="28"/>
  <c r="L76" i="28"/>
  <c r="H76" i="28"/>
  <c r="E76" i="28"/>
  <c r="M75" i="28"/>
  <c r="O75" i="28" s="1"/>
  <c r="L75" i="28"/>
  <c r="H75" i="28"/>
  <c r="E75" i="28"/>
  <c r="O74" i="28"/>
  <c r="M74" i="28"/>
  <c r="L74" i="28"/>
  <c r="H74" i="28"/>
  <c r="E74" i="28"/>
  <c r="M73" i="28"/>
  <c r="L73" i="28"/>
  <c r="O73" i="28" s="1"/>
  <c r="H73" i="28"/>
  <c r="E73" i="28"/>
  <c r="M72" i="28"/>
  <c r="L72" i="28"/>
  <c r="O72" i="28" s="1"/>
  <c r="H72" i="28"/>
  <c r="E72" i="28"/>
  <c r="M71" i="28"/>
  <c r="L71" i="28"/>
  <c r="O71" i="28" s="1"/>
  <c r="H71" i="28"/>
  <c r="E71" i="28"/>
  <c r="O70" i="28"/>
  <c r="M70" i="28"/>
  <c r="L70" i="28"/>
  <c r="H70" i="28"/>
  <c r="E70" i="28"/>
  <c r="M69" i="28"/>
  <c r="O69" i="28" s="1"/>
  <c r="L69" i="28"/>
  <c r="H69" i="28"/>
  <c r="E69" i="28"/>
  <c r="M68" i="28"/>
  <c r="L68" i="28"/>
  <c r="O68" i="28" s="1"/>
  <c r="H68" i="28"/>
  <c r="E68" i="28"/>
  <c r="M67" i="28"/>
  <c r="O67" i="28" s="1"/>
  <c r="L67" i="28"/>
  <c r="H67" i="28"/>
  <c r="E67" i="28"/>
  <c r="M66" i="28"/>
  <c r="L66" i="28"/>
  <c r="O66" i="28" s="1"/>
  <c r="H66" i="28"/>
  <c r="E66" i="28"/>
  <c r="M65" i="28"/>
  <c r="L65" i="28"/>
  <c r="O65" i="28" s="1"/>
  <c r="H65" i="28"/>
  <c r="E65" i="28"/>
  <c r="O64" i="28"/>
  <c r="M64" i="28"/>
  <c r="L64" i="28"/>
  <c r="H64" i="28"/>
  <c r="E64" i="28"/>
  <c r="M63" i="28"/>
  <c r="O63" i="28" s="1"/>
  <c r="L63" i="28"/>
  <c r="H63" i="28"/>
  <c r="E63" i="28"/>
  <c r="O62" i="28"/>
  <c r="M62" i="28"/>
  <c r="L62" i="28"/>
  <c r="H62" i="28"/>
  <c r="E62" i="28"/>
  <c r="M61" i="28"/>
  <c r="L61" i="28"/>
  <c r="O61" i="28" s="1"/>
  <c r="H61" i="28"/>
  <c r="E61" i="28"/>
  <c r="M60" i="28"/>
  <c r="L60" i="28"/>
  <c r="O60" i="28" s="1"/>
  <c r="H60" i="28"/>
  <c r="E60" i="28"/>
  <c r="M59" i="28"/>
  <c r="L59" i="28"/>
  <c r="O59" i="28" s="1"/>
  <c r="H59" i="28"/>
  <c r="E59" i="28"/>
  <c r="O58" i="28"/>
  <c r="M58" i="28"/>
  <c r="L58" i="28"/>
  <c r="H58" i="28"/>
  <c r="E58" i="28"/>
  <c r="M57" i="28"/>
  <c r="L57" i="28"/>
  <c r="O57" i="28" s="1"/>
  <c r="H57" i="28"/>
  <c r="E57" i="28"/>
  <c r="M56" i="28"/>
  <c r="L56" i="28"/>
  <c r="O56" i="28" s="1"/>
  <c r="H56" i="28"/>
  <c r="E56" i="28"/>
  <c r="M55" i="28"/>
  <c r="O55" i="28" s="1"/>
  <c r="L55" i="28"/>
  <c r="H55" i="28"/>
  <c r="E55" i="28"/>
  <c r="M54" i="28"/>
  <c r="L54" i="28"/>
  <c r="O54" i="28" s="1"/>
  <c r="H54" i="28"/>
  <c r="E54" i="28"/>
  <c r="M53" i="28"/>
  <c r="L53" i="28"/>
  <c r="O53" i="28" s="1"/>
  <c r="H53" i="28"/>
  <c r="E53" i="28"/>
  <c r="M52" i="28"/>
  <c r="O52" i="28" s="1"/>
  <c r="L52" i="28"/>
  <c r="H52" i="28"/>
  <c r="E52" i="28"/>
  <c r="M51" i="28"/>
  <c r="O51" i="28" s="1"/>
  <c r="L51" i="28"/>
  <c r="H51" i="28"/>
  <c r="E51" i="28"/>
  <c r="O50" i="28"/>
  <c r="M50" i="28"/>
  <c r="L50" i="28"/>
  <c r="H50" i="28"/>
  <c r="E50" i="28"/>
  <c r="M49" i="28"/>
  <c r="L49" i="28"/>
  <c r="O49" i="28" s="1"/>
  <c r="H49" i="28"/>
  <c r="E49" i="28"/>
  <c r="N48" i="28"/>
  <c r="M48" i="28"/>
  <c r="O48" i="28" s="1"/>
  <c r="L48" i="28"/>
  <c r="H48" i="28"/>
  <c r="E48" i="28"/>
  <c r="N47" i="28"/>
  <c r="M47" i="28"/>
  <c r="L47" i="28"/>
  <c r="O47" i="28" s="1"/>
  <c r="H47" i="28"/>
  <c r="E47" i="28"/>
  <c r="N46" i="28"/>
  <c r="M46" i="28"/>
  <c r="O46" i="28" s="1"/>
  <c r="L46" i="28"/>
  <c r="H46" i="28"/>
  <c r="E46" i="28"/>
  <c r="N45" i="28"/>
  <c r="M45" i="28"/>
  <c r="L45" i="28"/>
  <c r="O45" i="28" s="1"/>
  <c r="H45" i="28"/>
  <c r="E45" i="28"/>
  <c r="N44" i="28"/>
  <c r="M44" i="28"/>
  <c r="O44" i="28" s="1"/>
  <c r="L44" i="28"/>
  <c r="H44" i="28"/>
  <c r="E44" i="28"/>
  <c r="N43" i="28"/>
  <c r="M43" i="28"/>
  <c r="L43" i="28"/>
  <c r="O43" i="28" s="1"/>
  <c r="H43" i="28"/>
  <c r="E43" i="28"/>
  <c r="N42" i="28"/>
  <c r="M42" i="28"/>
  <c r="O42" i="28" s="1"/>
  <c r="L42" i="28"/>
  <c r="H42" i="28"/>
  <c r="E42" i="28"/>
  <c r="N41" i="28"/>
  <c r="M41" i="28"/>
  <c r="L41" i="28"/>
  <c r="O41" i="28" s="1"/>
  <c r="H41" i="28"/>
  <c r="E41" i="28"/>
  <c r="N40" i="28"/>
  <c r="M40" i="28"/>
  <c r="O40" i="28" s="1"/>
  <c r="L40" i="28"/>
  <c r="H40" i="28"/>
  <c r="E40" i="28"/>
  <c r="N39" i="28"/>
  <c r="M39" i="28"/>
  <c r="L39" i="28"/>
  <c r="O39" i="28" s="1"/>
  <c r="H39" i="28"/>
  <c r="E39" i="28"/>
  <c r="N38" i="28"/>
  <c r="M38" i="28"/>
  <c r="O38" i="28" s="1"/>
  <c r="L38" i="28"/>
  <c r="H38" i="28"/>
  <c r="E38" i="28"/>
  <c r="N37" i="28"/>
  <c r="M37" i="28"/>
  <c r="L37" i="28"/>
  <c r="O37" i="28" s="1"/>
  <c r="H37" i="28"/>
  <c r="E37" i="28"/>
  <c r="N36" i="28"/>
  <c r="M36" i="28"/>
  <c r="O36" i="28" s="1"/>
  <c r="L36" i="28"/>
  <c r="H36" i="28"/>
  <c r="E36" i="28"/>
  <c r="N35" i="28"/>
  <c r="M35" i="28"/>
  <c r="L35" i="28"/>
  <c r="O35" i="28" s="1"/>
  <c r="H35" i="28"/>
  <c r="E35" i="28"/>
  <c r="N34" i="28"/>
  <c r="M34" i="28"/>
  <c r="O34" i="28" s="1"/>
  <c r="L34" i="28"/>
  <c r="H34" i="28"/>
  <c r="E34" i="28"/>
  <c r="N33" i="28"/>
  <c r="M33" i="28"/>
  <c r="L33" i="28"/>
  <c r="O33" i="28" s="1"/>
  <c r="H33" i="28"/>
  <c r="E33" i="28"/>
  <c r="N32" i="28"/>
  <c r="M32" i="28"/>
  <c r="O32" i="28" s="1"/>
  <c r="L32" i="28"/>
  <c r="H32" i="28"/>
  <c r="E32" i="28"/>
  <c r="N31" i="28"/>
  <c r="M31" i="28"/>
  <c r="L31" i="28"/>
  <c r="O31" i="28" s="1"/>
  <c r="H31" i="28"/>
  <c r="E31" i="28"/>
  <c r="N30" i="28"/>
  <c r="M30" i="28"/>
  <c r="O30" i="28" s="1"/>
  <c r="L30" i="28"/>
  <c r="H30" i="28"/>
  <c r="E30" i="28"/>
  <c r="N29" i="28"/>
  <c r="M29" i="28"/>
  <c r="L29" i="28"/>
  <c r="O29" i="28" s="1"/>
  <c r="H29" i="28"/>
  <c r="E29" i="28"/>
  <c r="N28" i="28"/>
  <c r="M28" i="28"/>
  <c r="O28" i="28" s="1"/>
  <c r="L28" i="28"/>
  <c r="H28" i="28"/>
  <c r="E28" i="28"/>
  <c r="N27" i="28"/>
  <c r="M27" i="28"/>
  <c r="L27" i="28"/>
  <c r="O27" i="28" s="1"/>
  <c r="H27" i="28"/>
  <c r="E27" i="28"/>
  <c r="N26" i="28"/>
  <c r="M26" i="28"/>
  <c r="O26" i="28" s="1"/>
  <c r="L26" i="28"/>
  <c r="H26" i="28"/>
  <c r="E26" i="28"/>
  <c r="N25" i="28"/>
  <c r="M25" i="28"/>
  <c r="L25" i="28"/>
  <c r="O25" i="28" s="1"/>
  <c r="H25" i="28"/>
  <c r="E25" i="28"/>
  <c r="N24" i="28"/>
  <c r="M24" i="28"/>
  <c r="O24" i="28" s="1"/>
  <c r="L24" i="28"/>
  <c r="H24" i="28"/>
  <c r="E24" i="28"/>
  <c r="N23" i="28"/>
  <c r="M23" i="28"/>
  <c r="L23" i="28"/>
  <c r="O23" i="28" s="1"/>
  <c r="H23" i="28"/>
  <c r="E23" i="28"/>
  <c r="N22" i="28"/>
  <c r="M22" i="28"/>
  <c r="O22" i="28" s="1"/>
  <c r="L22" i="28"/>
  <c r="H22" i="28"/>
  <c r="E22" i="28"/>
  <c r="N21" i="28"/>
  <c r="M21" i="28"/>
  <c r="L21" i="28"/>
  <c r="O21" i="28" s="1"/>
  <c r="H21" i="28"/>
  <c r="E21" i="28"/>
  <c r="M20" i="28"/>
  <c r="L20" i="28"/>
  <c r="H20" i="28"/>
  <c r="E20" i="28"/>
  <c r="M19" i="28"/>
  <c r="L19" i="28"/>
  <c r="O19" i="28" s="1"/>
  <c r="H19" i="28"/>
  <c r="E19" i="28"/>
  <c r="M18" i="28"/>
  <c r="O18" i="28" s="1"/>
  <c r="L18" i="28"/>
  <c r="H18" i="28"/>
  <c r="E18" i="28"/>
  <c r="M17" i="28"/>
  <c r="L17" i="28"/>
  <c r="O17" i="28" s="1"/>
  <c r="H17" i="28"/>
  <c r="E17" i="28"/>
  <c r="M16" i="28"/>
  <c r="O16" i="28" s="1"/>
  <c r="L16" i="28"/>
  <c r="H16" i="28"/>
  <c r="E16" i="28"/>
  <c r="M15" i="28"/>
  <c r="L15" i="28"/>
  <c r="H15" i="28"/>
  <c r="E15" i="28"/>
  <c r="M14" i="28"/>
  <c r="H14" i="28"/>
  <c r="L14" i="28"/>
  <c r="M13" i="28"/>
  <c r="H13" i="28"/>
  <c r="L13" i="28"/>
  <c r="M12" i="28"/>
  <c r="H12" i="28"/>
  <c r="E12" i="28"/>
  <c r="M11" i="28"/>
  <c r="L11" i="28"/>
  <c r="O11" i="28" s="1"/>
  <c r="H11" i="28"/>
  <c r="E11" i="28"/>
  <c r="L10" i="28"/>
  <c r="H10" i="28"/>
  <c r="M10" i="28"/>
  <c r="L9" i="28"/>
  <c r="H9" i="28"/>
  <c r="M9" i="28"/>
  <c r="E9" i="28"/>
  <c r="M8" i="28"/>
  <c r="H8" i="28"/>
  <c r="L8" i="28"/>
  <c r="M7" i="28"/>
  <c r="H7" i="28"/>
  <c r="E7" i="28"/>
  <c r="L7" i="28"/>
  <c r="M6" i="28"/>
  <c r="H6" i="28"/>
  <c r="L6" i="28"/>
  <c r="O6" i="28" s="1"/>
  <c r="M5" i="28"/>
  <c r="H5" i="28"/>
  <c r="L5" i="28"/>
  <c r="M4" i="28"/>
  <c r="L4" i="28"/>
  <c r="H4" i="28"/>
  <c r="E4" i="28"/>
  <c r="M3" i="28"/>
  <c r="L3" i="28"/>
  <c r="J3" i="28"/>
  <c r="O3" i="28"/>
  <c r="H3" i="28"/>
  <c r="E3" i="28"/>
  <c r="G11" i="27"/>
  <c r="F11" i="27"/>
  <c r="B11" i="27"/>
  <c r="G9" i="27"/>
  <c r="F9" i="27"/>
  <c r="C9" i="27"/>
  <c r="B9" i="27"/>
  <c r="E9" i="27" s="1"/>
  <c r="N9" i="27"/>
  <c r="K9" i="27"/>
  <c r="J19" i="27"/>
  <c r="N11" i="27"/>
  <c r="I11" i="27"/>
  <c r="G37" i="22"/>
  <c r="F37" i="22"/>
  <c r="C37" i="22"/>
  <c r="G21" i="22"/>
  <c r="F21" i="22"/>
  <c r="B21" i="22"/>
  <c r="L21" i="22" s="1"/>
  <c r="B37" i="22"/>
  <c r="L37" i="22" s="1"/>
  <c r="G26" i="22"/>
  <c r="F26" i="22"/>
  <c r="H26" i="22" s="1"/>
  <c r="C26" i="22"/>
  <c r="G16" i="22"/>
  <c r="F16" i="22"/>
  <c r="B16" i="22"/>
  <c r="G11" i="22"/>
  <c r="F11" i="22"/>
  <c r="C11" i="22"/>
  <c r="G31" i="22"/>
  <c r="F31" i="22"/>
  <c r="C31" i="22"/>
  <c r="L24" i="22"/>
  <c r="B11" i="22"/>
  <c r="C16" i="22"/>
  <c r="C21" i="22"/>
  <c r="N16" i="22"/>
  <c r="I16" i="22"/>
  <c r="N26" i="22"/>
  <c r="M26" i="22"/>
  <c r="K26" i="22"/>
  <c r="L26" i="22"/>
  <c r="N11" i="22"/>
  <c r="J11" i="22"/>
  <c r="N31" i="22"/>
  <c r="N37" i="22"/>
  <c r="J37" i="22"/>
  <c r="N21" i="22"/>
  <c r="I21" i="22"/>
  <c r="L5" i="23"/>
  <c r="G36" i="23"/>
  <c r="F36" i="23"/>
  <c r="C36" i="23"/>
  <c r="G23" i="23"/>
  <c r="F23" i="23"/>
  <c r="B23" i="23"/>
  <c r="L23" i="23" s="1"/>
  <c r="L19" i="23"/>
  <c r="B36" i="23"/>
  <c r="E11" i="23"/>
  <c r="J5" i="23"/>
  <c r="N23" i="23"/>
  <c r="M23" i="23"/>
  <c r="I23" i="23"/>
  <c r="H23" i="23"/>
  <c r="N36" i="23"/>
  <c r="J36" i="23"/>
  <c r="I10" i="23"/>
  <c r="G5" i="13"/>
  <c r="F5" i="13"/>
  <c r="C5" i="13"/>
  <c r="G33" i="13"/>
  <c r="F33" i="13"/>
  <c r="C33" i="13"/>
  <c r="G20" i="13"/>
  <c r="F20" i="13"/>
  <c r="C20" i="13"/>
  <c r="B33" i="13"/>
  <c r="L33" i="13" s="1"/>
  <c r="G22" i="13"/>
  <c r="F22" i="13"/>
  <c r="B22" i="13"/>
  <c r="E22" i="13" s="1"/>
  <c r="G19" i="13"/>
  <c r="F19" i="13"/>
  <c r="C19" i="13"/>
  <c r="G21" i="13"/>
  <c r="F21" i="13"/>
  <c r="C21" i="13"/>
  <c r="E21" i="13" s="1"/>
  <c r="B19" i="13"/>
  <c r="L19" i="13" s="1"/>
  <c r="B5" i="13"/>
  <c r="L5" i="13" s="1"/>
  <c r="D39" i="13"/>
  <c r="M39" i="13" s="1"/>
  <c r="D17" i="13"/>
  <c r="M17" i="13" s="1"/>
  <c r="N22" i="13"/>
  <c r="I22" i="13"/>
  <c r="N33" i="13"/>
  <c r="J33" i="13"/>
  <c r="I42" i="13"/>
  <c r="M42" i="13"/>
  <c r="N20" i="13"/>
  <c r="N21" i="13"/>
  <c r="M21" i="13"/>
  <c r="L21" i="13"/>
  <c r="N19" i="13"/>
  <c r="N5" i="13"/>
  <c r="J5" i="13"/>
  <c r="K31" i="13"/>
  <c r="J39" i="13"/>
  <c r="K17" i="13"/>
  <c r="G4" i="21"/>
  <c r="F4" i="21"/>
  <c r="B4" i="21"/>
  <c r="E4" i="21" s="1"/>
  <c r="L8" i="21"/>
  <c r="L7" i="21"/>
  <c r="G15" i="21"/>
  <c r="F15" i="21"/>
  <c r="B15" i="21"/>
  <c r="L15" i="21" s="1"/>
  <c r="G26" i="21"/>
  <c r="F26" i="21"/>
  <c r="C26" i="21"/>
  <c r="G46" i="21"/>
  <c r="F46" i="21"/>
  <c r="C46" i="21"/>
  <c r="B35" i="21"/>
  <c r="B26" i="21"/>
  <c r="L26" i="21" s="1"/>
  <c r="B46" i="21"/>
  <c r="L46" i="21" s="1"/>
  <c r="D15" i="21"/>
  <c r="M15" i="21" s="1"/>
  <c r="D41" i="21"/>
  <c r="N26" i="21"/>
  <c r="J7" i="21"/>
  <c r="K46" i="21"/>
  <c r="N46" i="21"/>
  <c r="M46" i="21"/>
  <c r="J23" i="21"/>
  <c r="M23" i="21"/>
  <c r="I4" i="21"/>
  <c r="N4" i="21"/>
  <c r="M4" i="21"/>
  <c r="I8" i="21"/>
  <c r="L30" i="21"/>
  <c r="J44" i="21"/>
  <c r="N15" i="21"/>
  <c r="I15" i="21"/>
  <c r="G18" i="20"/>
  <c r="F18" i="20"/>
  <c r="H18" i="20" s="1"/>
  <c r="B18" i="20"/>
  <c r="L18" i="20" s="1"/>
  <c r="E15" i="20"/>
  <c r="G4" i="20"/>
  <c r="F4" i="20"/>
  <c r="C4" i="20"/>
  <c r="H6" i="20"/>
  <c r="E6" i="20"/>
  <c r="G9" i="20"/>
  <c r="F9" i="20"/>
  <c r="C9" i="20"/>
  <c r="B4" i="20"/>
  <c r="L4" i="20" s="1"/>
  <c r="B9" i="20"/>
  <c r="E9" i="20" s="1"/>
  <c r="C18" i="20"/>
  <c r="L5" i="20"/>
  <c r="G17" i="20"/>
  <c r="F17" i="20"/>
  <c r="C17" i="20"/>
  <c r="L6" i="20"/>
  <c r="E17" i="20"/>
  <c r="N9" i="20"/>
  <c r="M9" i="20"/>
  <c r="J15" i="20"/>
  <c r="K5" i="20"/>
  <c r="N4" i="20"/>
  <c r="M6" i="20"/>
  <c r="N18" i="20"/>
  <c r="M18" i="20"/>
  <c r="I18" i="20"/>
  <c r="N17" i="20"/>
  <c r="G24" i="23"/>
  <c r="F24" i="23"/>
  <c r="B24" i="23"/>
  <c r="L24" i="23" s="1"/>
  <c r="B30" i="23"/>
  <c r="L30" i="23" s="1"/>
  <c r="L32" i="23"/>
  <c r="B26" i="23"/>
  <c r="L26" i="23" s="1"/>
  <c r="K5" i="23"/>
  <c r="N24" i="23"/>
  <c r="I24" i="23"/>
  <c r="J10" i="23"/>
  <c r="G36" i="22"/>
  <c r="F36" i="22"/>
  <c r="B36" i="22"/>
  <c r="G14" i="22"/>
  <c r="F14" i="22"/>
  <c r="C14" i="22"/>
  <c r="G30" i="22"/>
  <c r="F30" i="22"/>
  <c r="C30" i="22"/>
  <c r="B14" i="22"/>
  <c r="L14" i="22" s="1"/>
  <c r="H8" i="22"/>
  <c r="E8" i="22"/>
  <c r="L5" i="22"/>
  <c r="G20" i="22"/>
  <c r="F20" i="22"/>
  <c r="C20" i="22"/>
  <c r="B30" i="22"/>
  <c r="L30" i="22" s="1"/>
  <c r="N30" i="22"/>
  <c r="K30" i="22"/>
  <c r="N36" i="22"/>
  <c r="I36" i="22"/>
  <c r="N20" i="22"/>
  <c r="N14" i="22"/>
  <c r="J14" i="22"/>
  <c r="G11" i="25"/>
  <c r="F11" i="25"/>
  <c r="C11" i="25"/>
  <c r="G10" i="25"/>
  <c r="F10" i="25"/>
  <c r="H10" i="25" s="1"/>
  <c r="C10" i="25"/>
  <c r="B11" i="25"/>
  <c r="L11" i="25" s="1"/>
  <c r="G16" i="25"/>
  <c r="F16" i="25"/>
  <c r="C16" i="25"/>
  <c r="E16" i="25" s="1"/>
  <c r="B10" i="25"/>
  <c r="L10" i="25" s="1"/>
  <c r="G9" i="25"/>
  <c r="F9" i="25"/>
  <c r="H9" i="25" s="1"/>
  <c r="C9" i="25"/>
  <c r="B9" i="25"/>
  <c r="L9" i="25" s="1"/>
  <c r="J11" i="25"/>
  <c r="N11" i="25"/>
  <c r="M11" i="25"/>
  <c r="N9" i="25"/>
  <c r="M9" i="25"/>
  <c r="N16" i="25"/>
  <c r="M16" i="25"/>
  <c r="L16" i="25"/>
  <c r="M19" i="25"/>
  <c r="M6" i="25"/>
  <c r="N10" i="25"/>
  <c r="K10" i="25"/>
  <c r="M10" i="25"/>
  <c r="G12" i="27"/>
  <c r="F12" i="27"/>
  <c r="H12" i="27" s="1"/>
  <c r="C12" i="27"/>
  <c r="G3" i="27"/>
  <c r="F3" i="27"/>
  <c r="C3" i="27"/>
  <c r="E3" i="27" s="1"/>
  <c r="C11" i="27"/>
  <c r="B12" i="27"/>
  <c r="L12" i="27" s="1"/>
  <c r="M11" i="27"/>
  <c r="L11" i="27"/>
  <c r="K12" i="27"/>
  <c r="N12" i="27"/>
  <c r="M12" i="27"/>
  <c r="J9" i="27"/>
  <c r="M9" i="27"/>
  <c r="C14" i="27"/>
  <c r="E14" i="27" s="1"/>
  <c r="F14" i="27"/>
  <c r="G14" i="27"/>
  <c r="L14" i="27"/>
  <c r="M14" i="27"/>
  <c r="N14" i="27"/>
  <c r="N3" i="27"/>
  <c r="M3" i="27"/>
  <c r="L3" i="27"/>
  <c r="G5" i="21"/>
  <c r="F5" i="21"/>
  <c r="B5" i="21"/>
  <c r="C31" i="21"/>
  <c r="C37" i="21"/>
  <c r="G10" i="21"/>
  <c r="F10" i="21"/>
  <c r="C10" i="21"/>
  <c r="D10" i="21"/>
  <c r="M10" i="21" s="1"/>
  <c r="N5" i="21"/>
  <c r="I5" i="21"/>
  <c r="J31" i="21"/>
  <c r="M31" i="21"/>
  <c r="K22" i="21"/>
  <c r="N10" i="21"/>
  <c r="L10" i="21"/>
  <c r="G38" i="13"/>
  <c r="F38" i="13"/>
  <c r="B38" i="13"/>
  <c r="L38" i="13" s="1"/>
  <c r="G32" i="13"/>
  <c r="F32" i="13"/>
  <c r="C32" i="13"/>
  <c r="G40" i="13"/>
  <c r="F40" i="13"/>
  <c r="C40" i="13"/>
  <c r="B32" i="13"/>
  <c r="L32" i="13" s="1"/>
  <c r="B40" i="13"/>
  <c r="L40" i="13" s="1"/>
  <c r="L46" i="13"/>
  <c r="G13" i="13"/>
  <c r="F13" i="13"/>
  <c r="C13" i="13"/>
  <c r="G47" i="13"/>
  <c r="F47" i="13"/>
  <c r="C47" i="13"/>
  <c r="B13" i="13"/>
  <c r="L13" i="13" s="1"/>
  <c r="D16" i="13"/>
  <c r="M16" i="13" s="1"/>
  <c r="D47" i="13"/>
  <c r="B47" i="13"/>
  <c r="C38" i="13"/>
  <c r="M3" i="13"/>
  <c r="M46" i="13"/>
  <c r="N40" i="13"/>
  <c r="K40" i="13"/>
  <c r="N32" i="13"/>
  <c r="N47" i="13"/>
  <c r="M26" i="13"/>
  <c r="K41" i="13"/>
  <c r="N13" i="13"/>
  <c r="N38" i="13"/>
  <c r="I38" i="13"/>
  <c r="G13" i="23"/>
  <c r="F13" i="23"/>
  <c r="B13" i="23"/>
  <c r="L13" i="23" s="1"/>
  <c r="G21" i="23"/>
  <c r="F21" i="23"/>
  <c r="C21" i="23"/>
  <c r="B21" i="23"/>
  <c r="L21" i="23" s="1"/>
  <c r="K30" i="23"/>
  <c r="N13" i="23"/>
  <c r="I13" i="23"/>
  <c r="N21" i="23"/>
  <c r="G51" i="21"/>
  <c r="F51" i="21"/>
  <c r="B51" i="21"/>
  <c r="E51" i="21" s="1"/>
  <c r="C5" i="21"/>
  <c r="G49" i="21"/>
  <c r="F49" i="21"/>
  <c r="C49" i="21"/>
  <c r="G21" i="21"/>
  <c r="F21" i="21"/>
  <c r="C21" i="21"/>
  <c r="G14" i="21"/>
  <c r="F14" i="21"/>
  <c r="C14" i="21"/>
  <c r="B49" i="21"/>
  <c r="B14" i="21"/>
  <c r="L36" i="21"/>
  <c r="B21" i="21"/>
  <c r="I51" i="21"/>
  <c r="N51" i="21"/>
  <c r="M51" i="21"/>
  <c r="N49" i="21"/>
  <c r="M49" i="21"/>
  <c r="N14" i="21"/>
  <c r="I22" i="21"/>
  <c r="K11" i="21"/>
  <c r="J5" i="21"/>
  <c r="M5" i="21"/>
  <c r="N21" i="21"/>
  <c r="G7" i="27"/>
  <c r="F7" i="27"/>
  <c r="C7" i="27"/>
  <c r="B7" i="27"/>
  <c r="L7" i="27" s="1"/>
  <c r="G5" i="27"/>
  <c r="F5" i="27"/>
  <c r="H5" i="27" s="1"/>
  <c r="C5" i="27"/>
  <c r="G4" i="27"/>
  <c r="F4" i="27"/>
  <c r="C4" i="27"/>
  <c r="E4" i="27" s="1"/>
  <c r="B5" i="27"/>
  <c r="L5" i="27" s="1"/>
  <c r="M16" i="27"/>
  <c r="D19" i="27"/>
  <c r="M19" i="27" s="1"/>
  <c r="K19" i="27"/>
  <c r="J7" i="27"/>
  <c r="N7" i="27"/>
  <c r="M7" i="27"/>
  <c r="N5" i="27"/>
  <c r="M5" i="27"/>
  <c r="M248" i="27"/>
  <c r="O248" i="27" s="1"/>
  <c r="H248" i="27"/>
  <c r="E248" i="27"/>
  <c r="M247" i="27"/>
  <c r="O247" i="27" s="1"/>
  <c r="H247" i="27"/>
  <c r="E247" i="27"/>
  <c r="M246" i="27"/>
  <c r="O246" i="27" s="1"/>
  <c r="H246" i="27"/>
  <c r="E246" i="27"/>
  <c r="M245" i="27"/>
  <c r="O245" i="27" s="1"/>
  <c r="H245" i="27"/>
  <c r="E245" i="27"/>
  <c r="M244" i="27"/>
  <c r="O244" i="27" s="1"/>
  <c r="H244" i="27"/>
  <c r="E244" i="27"/>
  <c r="M243" i="27"/>
  <c r="O243" i="27" s="1"/>
  <c r="H243" i="27"/>
  <c r="E243" i="27"/>
  <c r="M242" i="27"/>
  <c r="O242" i="27" s="1"/>
  <c r="H242" i="27"/>
  <c r="E242" i="27"/>
  <c r="M241" i="27"/>
  <c r="O241" i="27" s="1"/>
  <c r="H241" i="27"/>
  <c r="E241" i="27"/>
  <c r="M240" i="27"/>
  <c r="O240" i="27" s="1"/>
  <c r="H240" i="27"/>
  <c r="E240" i="27"/>
  <c r="M239" i="27"/>
  <c r="O239" i="27" s="1"/>
  <c r="H239" i="27"/>
  <c r="E239" i="27"/>
  <c r="M238" i="27"/>
  <c r="O238" i="27" s="1"/>
  <c r="H238" i="27"/>
  <c r="E238" i="27"/>
  <c r="M237" i="27"/>
  <c r="O237" i="27" s="1"/>
  <c r="H237" i="27"/>
  <c r="E237" i="27"/>
  <c r="M236" i="27"/>
  <c r="O236" i="27" s="1"/>
  <c r="H236" i="27"/>
  <c r="E236" i="27"/>
  <c r="M235" i="27"/>
  <c r="O235" i="27" s="1"/>
  <c r="H235" i="27"/>
  <c r="E235" i="27"/>
  <c r="M234" i="27"/>
  <c r="O234" i="27" s="1"/>
  <c r="H234" i="27"/>
  <c r="E234" i="27"/>
  <c r="M233" i="27"/>
  <c r="O233" i="27" s="1"/>
  <c r="H233" i="27"/>
  <c r="E233" i="27"/>
  <c r="M232" i="27"/>
  <c r="O232" i="27" s="1"/>
  <c r="H232" i="27"/>
  <c r="E232" i="27"/>
  <c r="M231" i="27"/>
  <c r="O231" i="27" s="1"/>
  <c r="H231" i="27"/>
  <c r="E231" i="27"/>
  <c r="M230" i="27"/>
  <c r="O230" i="27" s="1"/>
  <c r="H230" i="27"/>
  <c r="E230" i="27"/>
  <c r="M229" i="27"/>
  <c r="O229" i="27" s="1"/>
  <c r="H229" i="27"/>
  <c r="E229" i="27"/>
  <c r="M228" i="27"/>
  <c r="O228" i="27" s="1"/>
  <c r="H228" i="27"/>
  <c r="E228" i="27"/>
  <c r="M227" i="27"/>
  <c r="O227" i="27" s="1"/>
  <c r="H227" i="27"/>
  <c r="E227" i="27"/>
  <c r="M226" i="27"/>
  <c r="O226" i="27" s="1"/>
  <c r="H226" i="27"/>
  <c r="E226" i="27"/>
  <c r="M225" i="27"/>
  <c r="L225" i="27"/>
  <c r="H225" i="27"/>
  <c r="E225" i="27"/>
  <c r="M224" i="27"/>
  <c r="L224" i="27"/>
  <c r="H224" i="27"/>
  <c r="E224" i="27"/>
  <c r="M223" i="27"/>
  <c r="L223" i="27"/>
  <c r="H223" i="27"/>
  <c r="E223" i="27"/>
  <c r="M222" i="27"/>
  <c r="L222" i="27"/>
  <c r="H222" i="27"/>
  <c r="E222" i="27"/>
  <c r="M221" i="27"/>
  <c r="L221" i="27"/>
  <c r="H221" i="27"/>
  <c r="E221" i="27"/>
  <c r="M220" i="27"/>
  <c r="L220" i="27"/>
  <c r="H220" i="27"/>
  <c r="E220" i="27"/>
  <c r="M219" i="27"/>
  <c r="L219" i="27"/>
  <c r="H219" i="27"/>
  <c r="E219" i="27"/>
  <c r="M218" i="27"/>
  <c r="L218" i="27"/>
  <c r="H218" i="27"/>
  <c r="E218" i="27"/>
  <c r="M217" i="27"/>
  <c r="L217" i="27"/>
  <c r="H217" i="27"/>
  <c r="E217" i="27"/>
  <c r="M216" i="27"/>
  <c r="L216" i="27"/>
  <c r="H216" i="27"/>
  <c r="E216" i="27"/>
  <c r="M215" i="27"/>
  <c r="L215" i="27"/>
  <c r="H215" i="27"/>
  <c r="E215" i="27"/>
  <c r="M214" i="27"/>
  <c r="L214" i="27"/>
  <c r="H214" i="27"/>
  <c r="E214" i="27"/>
  <c r="M213" i="27"/>
  <c r="L213" i="27"/>
  <c r="H213" i="27"/>
  <c r="E213" i="27"/>
  <c r="M212" i="27"/>
  <c r="L212" i="27"/>
  <c r="H212" i="27"/>
  <c r="E212" i="27"/>
  <c r="M211" i="27"/>
  <c r="L211" i="27"/>
  <c r="H211" i="27"/>
  <c r="E211" i="27"/>
  <c r="M210" i="27"/>
  <c r="L210" i="27"/>
  <c r="H210" i="27"/>
  <c r="E210" i="27"/>
  <c r="M209" i="27"/>
  <c r="L209" i="27"/>
  <c r="H209" i="27"/>
  <c r="E209" i="27"/>
  <c r="M208" i="27"/>
  <c r="L208" i="27"/>
  <c r="H208" i="27"/>
  <c r="E208" i="27"/>
  <c r="M207" i="27"/>
  <c r="L207" i="27"/>
  <c r="H207" i="27"/>
  <c r="E207" i="27"/>
  <c r="M206" i="27"/>
  <c r="L206" i="27"/>
  <c r="H206" i="27"/>
  <c r="E206" i="27"/>
  <c r="M205" i="27"/>
  <c r="L205" i="27"/>
  <c r="H205" i="27"/>
  <c r="E205" i="27"/>
  <c r="M204" i="27"/>
  <c r="L204" i="27"/>
  <c r="H204" i="27"/>
  <c r="E204" i="27"/>
  <c r="M203" i="27"/>
  <c r="L203" i="27"/>
  <c r="H203" i="27"/>
  <c r="E203" i="27"/>
  <c r="M202" i="27"/>
  <c r="L202" i="27"/>
  <c r="H202" i="27"/>
  <c r="E202" i="27"/>
  <c r="M201" i="27"/>
  <c r="L201" i="27"/>
  <c r="H201" i="27"/>
  <c r="E201" i="27"/>
  <c r="M200" i="27"/>
  <c r="L200" i="27"/>
  <c r="H200" i="27"/>
  <c r="E200" i="27"/>
  <c r="M199" i="27"/>
  <c r="L199" i="27"/>
  <c r="H199" i="27"/>
  <c r="E199" i="27"/>
  <c r="M198" i="27"/>
  <c r="L198" i="27"/>
  <c r="H198" i="27"/>
  <c r="E198" i="27"/>
  <c r="M197" i="27"/>
  <c r="L197" i="27"/>
  <c r="H197" i="27"/>
  <c r="E197" i="27"/>
  <c r="M196" i="27"/>
  <c r="L196" i="27"/>
  <c r="H196" i="27"/>
  <c r="E196" i="27"/>
  <c r="M195" i="27"/>
  <c r="L195" i="27"/>
  <c r="H195" i="27"/>
  <c r="E195" i="27"/>
  <c r="M194" i="27"/>
  <c r="L194" i="27"/>
  <c r="H194" i="27"/>
  <c r="E194" i="27"/>
  <c r="M193" i="27"/>
  <c r="L193" i="27"/>
  <c r="H193" i="27"/>
  <c r="E193" i="27"/>
  <c r="M192" i="27"/>
  <c r="L192" i="27"/>
  <c r="H192" i="27"/>
  <c r="E192" i="27"/>
  <c r="M191" i="27"/>
  <c r="L191" i="27"/>
  <c r="H191" i="27"/>
  <c r="E191" i="27"/>
  <c r="M190" i="27"/>
  <c r="L190" i="27"/>
  <c r="H190" i="27"/>
  <c r="E190" i="27"/>
  <c r="L189" i="27"/>
  <c r="O189" i="27" s="1"/>
  <c r="H189" i="27"/>
  <c r="E189" i="27"/>
  <c r="M188" i="27"/>
  <c r="L188" i="27"/>
  <c r="H188" i="27"/>
  <c r="E188" i="27"/>
  <c r="M187" i="27"/>
  <c r="L187" i="27"/>
  <c r="H187" i="27"/>
  <c r="E187" i="27"/>
  <c r="M186" i="27"/>
  <c r="L186" i="27"/>
  <c r="H186" i="27"/>
  <c r="E186" i="27"/>
  <c r="M185" i="27"/>
  <c r="L185" i="27"/>
  <c r="H185" i="27"/>
  <c r="E185" i="27"/>
  <c r="M184" i="27"/>
  <c r="L184" i="27"/>
  <c r="H184" i="27"/>
  <c r="E184" i="27"/>
  <c r="M183" i="27"/>
  <c r="L183" i="27"/>
  <c r="H183" i="27"/>
  <c r="E183" i="27"/>
  <c r="M182" i="27"/>
  <c r="L182" i="27"/>
  <c r="H182" i="27"/>
  <c r="E182" i="27"/>
  <c r="M181" i="27"/>
  <c r="L181" i="27"/>
  <c r="H181" i="27"/>
  <c r="E181" i="27"/>
  <c r="M180" i="27"/>
  <c r="L180" i="27"/>
  <c r="H180" i="27"/>
  <c r="E180" i="27"/>
  <c r="M179" i="27"/>
  <c r="L179" i="27"/>
  <c r="H179" i="27"/>
  <c r="E179" i="27"/>
  <c r="M178" i="27"/>
  <c r="L178" i="27"/>
  <c r="H178" i="27"/>
  <c r="E178" i="27"/>
  <c r="M177" i="27"/>
  <c r="L177" i="27"/>
  <c r="H177" i="27"/>
  <c r="E177" i="27"/>
  <c r="M176" i="27"/>
  <c r="O176" i="27" s="1"/>
  <c r="H176" i="27"/>
  <c r="E176" i="27"/>
  <c r="M175" i="27"/>
  <c r="L175" i="27"/>
  <c r="H175" i="27"/>
  <c r="E175" i="27"/>
  <c r="M174" i="27"/>
  <c r="L174" i="27"/>
  <c r="H174" i="27"/>
  <c r="E174" i="27"/>
  <c r="M173" i="27"/>
  <c r="L173" i="27"/>
  <c r="H173" i="27"/>
  <c r="E173" i="27"/>
  <c r="M172" i="27"/>
  <c r="O172" i="27" s="1"/>
  <c r="H172" i="27"/>
  <c r="E172" i="27"/>
  <c r="M171" i="27"/>
  <c r="L171" i="27"/>
  <c r="H171" i="27"/>
  <c r="E171" i="27"/>
  <c r="M170" i="27"/>
  <c r="L170" i="27"/>
  <c r="H170" i="27"/>
  <c r="E170" i="27"/>
  <c r="M169" i="27"/>
  <c r="L169" i="27"/>
  <c r="H169" i="27"/>
  <c r="E169" i="27"/>
  <c r="M168" i="27"/>
  <c r="O168" i="27" s="1"/>
  <c r="H168" i="27"/>
  <c r="E168" i="27"/>
  <c r="M167" i="27"/>
  <c r="L167" i="27"/>
  <c r="H167" i="27"/>
  <c r="E167" i="27"/>
  <c r="M166" i="27"/>
  <c r="O166" i="27" s="1"/>
  <c r="H166" i="27"/>
  <c r="E166" i="27"/>
  <c r="M165" i="27"/>
  <c r="O165" i="27" s="1"/>
  <c r="H165" i="27"/>
  <c r="E165" i="27"/>
  <c r="M164" i="27"/>
  <c r="L164" i="27"/>
  <c r="H164" i="27"/>
  <c r="E164" i="27"/>
  <c r="M163" i="27"/>
  <c r="L163" i="27"/>
  <c r="H163" i="27"/>
  <c r="E163" i="27"/>
  <c r="M162" i="27"/>
  <c r="L162" i="27"/>
  <c r="H162" i="27"/>
  <c r="E162" i="27"/>
  <c r="M161" i="27"/>
  <c r="L161" i="27"/>
  <c r="H161" i="27"/>
  <c r="E161" i="27"/>
  <c r="M160" i="27"/>
  <c r="L160" i="27"/>
  <c r="H160" i="27"/>
  <c r="E160" i="27"/>
  <c r="M159" i="27"/>
  <c r="L159" i="27"/>
  <c r="H159" i="27"/>
  <c r="E159" i="27"/>
  <c r="M158" i="27"/>
  <c r="L158" i="27"/>
  <c r="H158" i="27"/>
  <c r="E158" i="27"/>
  <c r="M157" i="27"/>
  <c r="L157" i="27"/>
  <c r="H157" i="27"/>
  <c r="E157" i="27"/>
  <c r="M156" i="27"/>
  <c r="L156" i="27"/>
  <c r="H156" i="27"/>
  <c r="E156" i="27"/>
  <c r="M155" i="27"/>
  <c r="O155" i="27" s="1"/>
  <c r="H155" i="27"/>
  <c r="E155" i="27"/>
  <c r="M154" i="27"/>
  <c r="O154" i="27" s="1"/>
  <c r="H154" i="27"/>
  <c r="E154" i="27"/>
  <c r="M153" i="27"/>
  <c r="L153" i="27"/>
  <c r="H153" i="27"/>
  <c r="E153" i="27"/>
  <c r="M152" i="27"/>
  <c r="L152" i="27"/>
  <c r="H152" i="27"/>
  <c r="E152" i="27"/>
  <c r="M151" i="27"/>
  <c r="L151" i="27"/>
  <c r="H151" i="27"/>
  <c r="E151" i="27"/>
  <c r="M150" i="27"/>
  <c r="L150" i="27"/>
  <c r="H150" i="27"/>
  <c r="E150" i="27"/>
  <c r="M149" i="27"/>
  <c r="O149" i="27" s="1"/>
  <c r="H149" i="27"/>
  <c r="E149" i="27"/>
  <c r="M148" i="27"/>
  <c r="L148" i="27"/>
  <c r="H148" i="27"/>
  <c r="E148" i="27"/>
  <c r="M147" i="27"/>
  <c r="L147" i="27"/>
  <c r="H147" i="27"/>
  <c r="E147" i="27"/>
  <c r="M146" i="27"/>
  <c r="L146" i="27"/>
  <c r="H146" i="27"/>
  <c r="E146" i="27"/>
  <c r="M145" i="27"/>
  <c r="L145" i="27"/>
  <c r="H145" i="27"/>
  <c r="E145" i="27"/>
  <c r="M144" i="27"/>
  <c r="L144" i="27"/>
  <c r="E144" i="27"/>
  <c r="M143" i="27"/>
  <c r="L143" i="27"/>
  <c r="H143" i="27"/>
  <c r="E143" i="27"/>
  <c r="M142" i="27"/>
  <c r="L142" i="27"/>
  <c r="H142" i="27"/>
  <c r="E142" i="27"/>
  <c r="M141" i="27"/>
  <c r="L141" i="27"/>
  <c r="H141" i="27"/>
  <c r="E141" i="27"/>
  <c r="M140" i="27"/>
  <c r="O140" i="27" s="1"/>
  <c r="H140" i="27"/>
  <c r="E140" i="27"/>
  <c r="M139" i="27"/>
  <c r="O139" i="27" s="1"/>
  <c r="H139" i="27"/>
  <c r="E139" i="27"/>
  <c r="M138" i="27"/>
  <c r="L138" i="27"/>
  <c r="H138" i="27"/>
  <c r="E138" i="27"/>
  <c r="M137" i="27"/>
  <c r="L137" i="27"/>
  <c r="H137" i="27"/>
  <c r="E137" i="27"/>
  <c r="M136" i="27"/>
  <c r="L136" i="27"/>
  <c r="H136" i="27"/>
  <c r="E136" i="27"/>
  <c r="M135" i="27"/>
  <c r="L135" i="27"/>
  <c r="H135" i="27"/>
  <c r="E135" i="27"/>
  <c r="M134" i="27"/>
  <c r="L134" i="27"/>
  <c r="H134" i="27"/>
  <c r="E134" i="27"/>
  <c r="M133" i="27"/>
  <c r="L133" i="27"/>
  <c r="H133" i="27"/>
  <c r="E133" i="27"/>
  <c r="M132" i="27"/>
  <c r="L132" i="27"/>
  <c r="H132" i="27"/>
  <c r="E132" i="27"/>
  <c r="M131" i="27"/>
  <c r="L131" i="27"/>
  <c r="H131" i="27"/>
  <c r="E131" i="27"/>
  <c r="M130" i="27"/>
  <c r="L130" i="27"/>
  <c r="H130" i="27"/>
  <c r="E130" i="27"/>
  <c r="M129" i="27"/>
  <c r="L129" i="27"/>
  <c r="H129" i="27"/>
  <c r="E129" i="27"/>
  <c r="M128" i="27"/>
  <c r="L128" i="27"/>
  <c r="H128" i="27"/>
  <c r="E128" i="27"/>
  <c r="M127" i="27"/>
  <c r="L127" i="27"/>
  <c r="H127" i="27"/>
  <c r="E127" i="27"/>
  <c r="M126" i="27"/>
  <c r="L126" i="27"/>
  <c r="H126" i="27"/>
  <c r="E126" i="27"/>
  <c r="M125" i="27"/>
  <c r="L125" i="27"/>
  <c r="H125" i="27"/>
  <c r="E125" i="27"/>
  <c r="M124" i="27"/>
  <c r="L124" i="27"/>
  <c r="H124" i="27"/>
  <c r="E124" i="27"/>
  <c r="M123" i="27"/>
  <c r="L123" i="27"/>
  <c r="H123" i="27"/>
  <c r="E123" i="27"/>
  <c r="M122" i="27"/>
  <c r="L122" i="27"/>
  <c r="H122" i="27"/>
  <c r="E122" i="27"/>
  <c r="M121" i="27"/>
  <c r="L121" i="27"/>
  <c r="H121" i="27"/>
  <c r="E121" i="27"/>
  <c r="M120" i="27"/>
  <c r="L120" i="27"/>
  <c r="H120" i="27"/>
  <c r="E120" i="27"/>
  <c r="M119" i="27"/>
  <c r="L119" i="27"/>
  <c r="H119" i="27"/>
  <c r="E119" i="27"/>
  <c r="M118" i="27"/>
  <c r="L118" i="27"/>
  <c r="H118" i="27"/>
  <c r="E118" i="27"/>
  <c r="M117" i="27"/>
  <c r="L117" i="27"/>
  <c r="H117" i="27"/>
  <c r="E117" i="27"/>
  <c r="M116" i="27"/>
  <c r="L116" i="27"/>
  <c r="H116" i="27"/>
  <c r="E116" i="27"/>
  <c r="M115" i="27"/>
  <c r="L115" i="27"/>
  <c r="H115" i="27"/>
  <c r="E115" i="27"/>
  <c r="M114" i="27"/>
  <c r="L114" i="27"/>
  <c r="H114" i="27"/>
  <c r="E114" i="27"/>
  <c r="M113" i="27"/>
  <c r="L113" i="27"/>
  <c r="H113" i="27"/>
  <c r="E113" i="27"/>
  <c r="M112" i="27"/>
  <c r="L112" i="27"/>
  <c r="H112" i="27"/>
  <c r="E112" i="27"/>
  <c r="M111" i="27"/>
  <c r="L111" i="27"/>
  <c r="H111" i="27"/>
  <c r="E111" i="27"/>
  <c r="M110" i="27"/>
  <c r="L110" i="27"/>
  <c r="H110" i="27"/>
  <c r="E110" i="27"/>
  <c r="M109" i="27"/>
  <c r="L109" i="27"/>
  <c r="H109" i="27"/>
  <c r="E109" i="27"/>
  <c r="M108" i="27"/>
  <c r="L108" i="27"/>
  <c r="H108" i="27"/>
  <c r="E108" i="27"/>
  <c r="M107" i="27"/>
  <c r="L107" i="27"/>
  <c r="H107" i="27"/>
  <c r="E107" i="27"/>
  <c r="M106" i="27"/>
  <c r="L106" i="27"/>
  <c r="H106" i="27"/>
  <c r="E106" i="27"/>
  <c r="M105" i="27"/>
  <c r="L105" i="27"/>
  <c r="H105" i="27"/>
  <c r="E105" i="27"/>
  <c r="M104" i="27"/>
  <c r="L104" i="27"/>
  <c r="H104" i="27"/>
  <c r="E104" i="27"/>
  <c r="M103" i="27"/>
  <c r="L103" i="27"/>
  <c r="H103" i="27"/>
  <c r="E103" i="27"/>
  <c r="M102" i="27"/>
  <c r="L102" i="27"/>
  <c r="H102" i="27"/>
  <c r="E102" i="27"/>
  <c r="M101" i="27"/>
  <c r="L101" i="27"/>
  <c r="H101" i="27"/>
  <c r="E101" i="27"/>
  <c r="M100" i="27"/>
  <c r="L100" i="27"/>
  <c r="H100" i="27"/>
  <c r="E100" i="27"/>
  <c r="M99" i="27"/>
  <c r="L99" i="27"/>
  <c r="H99" i="27"/>
  <c r="E99" i="27"/>
  <c r="M98" i="27"/>
  <c r="L98" i="27"/>
  <c r="H98" i="27"/>
  <c r="E98" i="27"/>
  <c r="M97" i="27"/>
  <c r="L97" i="27"/>
  <c r="H97" i="27"/>
  <c r="E97" i="27"/>
  <c r="M96" i="27"/>
  <c r="L96" i="27"/>
  <c r="H96" i="27"/>
  <c r="E96" i="27"/>
  <c r="M95" i="27"/>
  <c r="L95" i="27"/>
  <c r="H95" i="27"/>
  <c r="E95" i="27"/>
  <c r="M94" i="27"/>
  <c r="L94" i="27"/>
  <c r="H94" i="27"/>
  <c r="E94" i="27"/>
  <c r="M93" i="27"/>
  <c r="L93" i="27"/>
  <c r="H93" i="27"/>
  <c r="E93" i="27"/>
  <c r="M92" i="27"/>
  <c r="L92" i="27"/>
  <c r="H92" i="27"/>
  <c r="E92" i="27"/>
  <c r="M91" i="27"/>
  <c r="L91" i="27"/>
  <c r="H91" i="27"/>
  <c r="E91" i="27"/>
  <c r="M90" i="27"/>
  <c r="L90" i="27"/>
  <c r="H90" i="27"/>
  <c r="E90" i="27"/>
  <c r="M89" i="27"/>
  <c r="L89" i="27"/>
  <c r="H89" i="27"/>
  <c r="E89" i="27"/>
  <c r="M88" i="27"/>
  <c r="L88" i="27"/>
  <c r="H88" i="27"/>
  <c r="E88" i="27"/>
  <c r="M87" i="27"/>
  <c r="L87" i="27"/>
  <c r="H87" i="27"/>
  <c r="E87" i="27"/>
  <c r="M86" i="27"/>
  <c r="L86" i="27"/>
  <c r="H86" i="27"/>
  <c r="E86" i="27"/>
  <c r="M85" i="27"/>
  <c r="L85" i="27"/>
  <c r="H85" i="27"/>
  <c r="E85" i="27"/>
  <c r="M84" i="27"/>
  <c r="L84" i="27"/>
  <c r="H84" i="27"/>
  <c r="E84" i="27"/>
  <c r="M83" i="27"/>
  <c r="L83" i="27"/>
  <c r="H83" i="27"/>
  <c r="E83" i="27"/>
  <c r="M82" i="27"/>
  <c r="L82" i="27"/>
  <c r="H82" i="27"/>
  <c r="E82" i="27"/>
  <c r="M81" i="27"/>
  <c r="L81" i="27"/>
  <c r="H81" i="27"/>
  <c r="E81" i="27"/>
  <c r="M80" i="27"/>
  <c r="L80" i="27"/>
  <c r="H80" i="27"/>
  <c r="E80" i="27"/>
  <c r="M79" i="27"/>
  <c r="L79" i="27"/>
  <c r="H79" i="27"/>
  <c r="E79" i="27"/>
  <c r="M78" i="27"/>
  <c r="L78" i="27"/>
  <c r="H78" i="27"/>
  <c r="E78" i="27"/>
  <c r="M77" i="27"/>
  <c r="L77" i="27"/>
  <c r="H77" i="27"/>
  <c r="E77" i="27"/>
  <c r="M76" i="27"/>
  <c r="L76" i="27"/>
  <c r="H76" i="27"/>
  <c r="E76" i="27"/>
  <c r="M75" i="27"/>
  <c r="L75" i="27"/>
  <c r="H75" i="27"/>
  <c r="E75" i="27"/>
  <c r="M74" i="27"/>
  <c r="L74" i="27"/>
  <c r="H74" i="27"/>
  <c r="E74" i="27"/>
  <c r="M73" i="27"/>
  <c r="L73" i="27"/>
  <c r="H73" i="27"/>
  <c r="E73" i="27"/>
  <c r="M72" i="27"/>
  <c r="L72" i="27"/>
  <c r="H72" i="27"/>
  <c r="E72" i="27"/>
  <c r="M71" i="27"/>
  <c r="L71" i="27"/>
  <c r="H71" i="27"/>
  <c r="E71" i="27"/>
  <c r="M70" i="27"/>
  <c r="L70" i="27"/>
  <c r="H70" i="27"/>
  <c r="E70" i="27"/>
  <c r="M69" i="27"/>
  <c r="L69" i="27"/>
  <c r="H69" i="27"/>
  <c r="E69" i="27"/>
  <c r="M68" i="27"/>
  <c r="L68" i="27"/>
  <c r="H68" i="27"/>
  <c r="E68" i="27"/>
  <c r="M67" i="27"/>
  <c r="L67" i="27"/>
  <c r="H67" i="27"/>
  <c r="E67" i="27"/>
  <c r="M66" i="27"/>
  <c r="L66" i="27"/>
  <c r="H66" i="27"/>
  <c r="E66" i="27"/>
  <c r="M65" i="27"/>
  <c r="L65" i="27"/>
  <c r="H65" i="27"/>
  <c r="E65" i="27"/>
  <c r="M64" i="27"/>
  <c r="L64" i="27"/>
  <c r="H64" i="27"/>
  <c r="E64" i="27"/>
  <c r="M63" i="27"/>
  <c r="L63" i="27"/>
  <c r="H63" i="27"/>
  <c r="E63" i="27"/>
  <c r="M62" i="27"/>
  <c r="L62" i="27"/>
  <c r="H62" i="27"/>
  <c r="E62" i="27"/>
  <c r="M61" i="27"/>
  <c r="L61" i="27"/>
  <c r="H61" i="27"/>
  <c r="E61" i="27"/>
  <c r="M60" i="27"/>
  <c r="L60" i="27"/>
  <c r="H60" i="27"/>
  <c r="E60" i="27"/>
  <c r="M59" i="27"/>
  <c r="L59" i="27"/>
  <c r="H59" i="27"/>
  <c r="E59" i="27"/>
  <c r="M58" i="27"/>
  <c r="L58" i="27"/>
  <c r="H58" i="27"/>
  <c r="E58" i="27"/>
  <c r="M57" i="27"/>
  <c r="L57" i="27"/>
  <c r="H57" i="27"/>
  <c r="E57" i="27"/>
  <c r="M56" i="27"/>
  <c r="L56" i="27"/>
  <c r="H56" i="27"/>
  <c r="E56" i="27"/>
  <c r="M55" i="27"/>
  <c r="L55" i="27"/>
  <c r="H55" i="27"/>
  <c r="E55" i="27"/>
  <c r="M54" i="27"/>
  <c r="L54" i="27"/>
  <c r="H54" i="27"/>
  <c r="E54" i="27"/>
  <c r="M53" i="27"/>
  <c r="L53" i="27"/>
  <c r="H53" i="27"/>
  <c r="E53" i="27"/>
  <c r="N52" i="27"/>
  <c r="M52" i="27"/>
  <c r="L52" i="27"/>
  <c r="H52" i="27"/>
  <c r="E52" i="27"/>
  <c r="N51" i="27"/>
  <c r="M51" i="27"/>
  <c r="L51" i="27"/>
  <c r="H51" i="27"/>
  <c r="E51" i="27"/>
  <c r="N50" i="27"/>
  <c r="M50" i="27"/>
  <c r="L50" i="27"/>
  <c r="H50" i="27"/>
  <c r="E50" i="27"/>
  <c r="N49" i="27"/>
  <c r="M49" i="27"/>
  <c r="L49" i="27"/>
  <c r="H49" i="27"/>
  <c r="E49" i="27"/>
  <c r="N48" i="27"/>
  <c r="M48" i="27"/>
  <c r="L48" i="27"/>
  <c r="H48" i="27"/>
  <c r="E48" i="27"/>
  <c r="N47" i="27"/>
  <c r="M47" i="27"/>
  <c r="L47" i="27"/>
  <c r="H47" i="27"/>
  <c r="E47" i="27"/>
  <c r="N46" i="27"/>
  <c r="M46" i="27"/>
  <c r="L46" i="27"/>
  <c r="H46" i="27"/>
  <c r="E46" i="27"/>
  <c r="N45" i="27"/>
  <c r="M45" i="27"/>
  <c r="L45" i="27"/>
  <c r="H45" i="27"/>
  <c r="E45" i="27"/>
  <c r="N44" i="27"/>
  <c r="M44" i="27"/>
  <c r="L44" i="27"/>
  <c r="H44" i="27"/>
  <c r="E44" i="27"/>
  <c r="N43" i="27"/>
  <c r="M43" i="27"/>
  <c r="L43" i="27"/>
  <c r="H43" i="27"/>
  <c r="E43" i="27"/>
  <c r="N42" i="27"/>
  <c r="M42" i="27"/>
  <c r="L42" i="27"/>
  <c r="H42" i="27"/>
  <c r="E42" i="27"/>
  <c r="N41" i="27"/>
  <c r="M41" i="27"/>
  <c r="L41" i="27"/>
  <c r="H41" i="27"/>
  <c r="E41" i="27"/>
  <c r="N40" i="27"/>
  <c r="M40" i="27"/>
  <c r="L40" i="27"/>
  <c r="H40" i="27"/>
  <c r="E40" i="27"/>
  <c r="N39" i="27"/>
  <c r="M39" i="27"/>
  <c r="L39" i="27"/>
  <c r="H39" i="27"/>
  <c r="E39" i="27"/>
  <c r="N38" i="27"/>
  <c r="M38" i="27"/>
  <c r="L38" i="27"/>
  <c r="H38" i="27"/>
  <c r="E38" i="27"/>
  <c r="N37" i="27"/>
  <c r="M37" i="27"/>
  <c r="L37" i="27"/>
  <c r="H37" i="27"/>
  <c r="E37" i="27"/>
  <c r="N36" i="27"/>
  <c r="M36" i="27"/>
  <c r="L36" i="27"/>
  <c r="H36" i="27"/>
  <c r="E36" i="27"/>
  <c r="N35" i="27"/>
  <c r="M35" i="27"/>
  <c r="L35" i="27"/>
  <c r="H35" i="27"/>
  <c r="E35" i="27"/>
  <c r="N34" i="27"/>
  <c r="M34" i="27"/>
  <c r="L34" i="27"/>
  <c r="H34" i="27"/>
  <c r="E34" i="27"/>
  <c r="N33" i="27"/>
  <c r="M33" i="27"/>
  <c r="L33" i="27"/>
  <c r="H33" i="27"/>
  <c r="E33" i="27"/>
  <c r="N32" i="27"/>
  <c r="M32" i="27"/>
  <c r="L32" i="27"/>
  <c r="H32" i="27"/>
  <c r="E32" i="27"/>
  <c r="N31" i="27"/>
  <c r="M31" i="27"/>
  <c r="L31" i="27"/>
  <c r="H31" i="27"/>
  <c r="E31" i="27"/>
  <c r="N30" i="27"/>
  <c r="M30" i="27"/>
  <c r="L30" i="27"/>
  <c r="H30" i="27"/>
  <c r="E30" i="27"/>
  <c r="N29" i="27"/>
  <c r="M29" i="27"/>
  <c r="L29" i="27"/>
  <c r="H29" i="27"/>
  <c r="E29" i="27"/>
  <c r="N28" i="27"/>
  <c r="M28" i="27"/>
  <c r="L28" i="27"/>
  <c r="H28" i="27"/>
  <c r="E28" i="27"/>
  <c r="N27" i="27"/>
  <c r="M27" i="27"/>
  <c r="L27" i="27"/>
  <c r="H27" i="27"/>
  <c r="E27" i="27"/>
  <c r="N26" i="27"/>
  <c r="M26" i="27"/>
  <c r="L26" i="27"/>
  <c r="H26" i="27"/>
  <c r="E26" i="27"/>
  <c r="N25" i="27"/>
  <c r="M25" i="27"/>
  <c r="L25" i="27"/>
  <c r="H25" i="27"/>
  <c r="E25" i="27"/>
  <c r="N24" i="27"/>
  <c r="M24" i="27"/>
  <c r="L24" i="27"/>
  <c r="H24" i="27"/>
  <c r="E24" i="27"/>
  <c r="N23" i="27"/>
  <c r="M23" i="27"/>
  <c r="L23" i="27"/>
  <c r="H23" i="27"/>
  <c r="E23" i="27"/>
  <c r="N22" i="27"/>
  <c r="M22" i="27"/>
  <c r="L22" i="27"/>
  <c r="H22" i="27"/>
  <c r="E22" i="27"/>
  <c r="N21" i="27"/>
  <c r="M21" i="27"/>
  <c r="L21" i="27"/>
  <c r="H21" i="27"/>
  <c r="E21" i="27"/>
  <c r="N4" i="27"/>
  <c r="M4" i="27"/>
  <c r="L4" i="27"/>
  <c r="L11" i="24"/>
  <c r="G9" i="24"/>
  <c r="F9" i="24"/>
  <c r="H9" i="24" s="1"/>
  <c r="C9" i="24"/>
  <c r="G7" i="24"/>
  <c r="F7" i="24"/>
  <c r="C7" i="24"/>
  <c r="B9" i="24"/>
  <c r="G6" i="24"/>
  <c r="F6" i="24"/>
  <c r="C6" i="24"/>
  <c r="E6" i="24" s="1"/>
  <c r="B7" i="24"/>
  <c r="L7" i="24" s="1"/>
  <c r="N9" i="24"/>
  <c r="M9" i="24"/>
  <c r="L9" i="24"/>
  <c r="O9" i="24" s="1"/>
  <c r="E9" i="24"/>
  <c r="J11" i="24"/>
  <c r="I5" i="24"/>
  <c r="N6" i="24"/>
  <c r="M6" i="24"/>
  <c r="L6" i="24"/>
  <c r="N7" i="24"/>
  <c r="K7" i="24"/>
  <c r="G13" i="22"/>
  <c r="F13" i="22"/>
  <c r="C13" i="22"/>
  <c r="B13" i="22"/>
  <c r="L13" i="22" s="1"/>
  <c r="G25" i="22"/>
  <c r="F25" i="22"/>
  <c r="C25" i="22"/>
  <c r="G19" i="22"/>
  <c r="F19" i="22"/>
  <c r="C19" i="22"/>
  <c r="E19" i="22" s="1"/>
  <c r="G3" i="22"/>
  <c r="F3" i="22"/>
  <c r="C3" i="22"/>
  <c r="C36" i="22"/>
  <c r="B25" i="22"/>
  <c r="L25" i="22" s="1"/>
  <c r="D13" i="22"/>
  <c r="M13" i="22" s="1"/>
  <c r="D25" i="22"/>
  <c r="M25" i="22" s="1"/>
  <c r="D24" i="22"/>
  <c r="M24" i="22" s="1"/>
  <c r="B3" i="22"/>
  <c r="N19" i="22"/>
  <c r="M19" i="22"/>
  <c r="L19" i="22"/>
  <c r="N25" i="22"/>
  <c r="N13" i="22"/>
  <c r="J13" i="22"/>
  <c r="N3" i="22"/>
  <c r="K3" i="22"/>
  <c r="L37" i="13"/>
  <c r="D5" i="13"/>
  <c r="M5" i="13" s="1"/>
  <c r="M40" i="13"/>
  <c r="I37" i="13"/>
  <c r="G3" i="26"/>
  <c r="F3" i="26"/>
  <c r="C3" i="26"/>
  <c r="G9" i="26"/>
  <c r="F9" i="26"/>
  <c r="B9" i="26"/>
  <c r="G13" i="26"/>
  <c r="F13" i="26"/>
  <c r="C13" i="26"/>
  <c r="B3" i="26"/>
  <c r="G4" i="26"/>
  <c r="F4" i="26"/>
  <c r="C4" i="26"/>
  <c r="G8" i="26"/>
  <c r="F8" i="26"/>
  <c r="C8" i="26"/>
  <c r="B4" i="26"/>
  <c r="G11" i="26"/>
  <c r="H11" i="26" s="1"/>
  <c r="F11" i="26"/>
  <c r="C11" i="26"/>
  <c r="E9" i="26"/>
  <c r="B13" i="26"/>
  <c r="B11" i="26"/>
  <c r="N3" i="26"/>
  <c r="J3" i="26"/>
  <c r="O11" i="26"/>
  <c r="N11" i="26"/>
  <c r="M11" i="26"/>
  <c r="L11" i="26"/>
  <c r="E11" i="26"/>
  <c r="N4" i="26"/>
  <c r="M4" i="26"/>
  <c r="L4" i="26"/>
  <c r="O4" i="26"/>
  <c r="H4" i="26"/>
  <c r="E4" i="26"/>
  <c r="K13" i="26"/>
  <c r="N13" i="26"/>
  <c r="M13" i="26"/>
  <c r="L13" i="26"/>
  <c r="H13" i="26"/>
  <c r="E13" i="26"/>
  <c r="I9" i="26"/>
  <c r="N9" i="26"/>
  <c r="M9" i="26"/>
  <c r="L9" i="26"/>
  <c r="H9" i="26"/>
  <c r="N8" i="26"/>
  <c r="M8" i="26"/>
  <c r="L8" i="26"/>
  <c r="H8" i="26"/>
  <c r="E8" i="26"/>
  <c r="G4" i="23"/>
  <c r="F4" i="23"/>
  <c r="H4" i="23" s="1"/>
  <c r="C4" i="23"/>
  <c r="E4" i="23" s="1"/>
  <c r="D16" i="23"/>
  <c r="M16" i="23" s="1"/>
  <c r="M10" i="23"/>
  <c r="N4" i="23"/>
  <c r="M4" i="23"/>
  <c r="L4" i="23"/>
  <c r="G10" i="22"/>
  <c r="F10" i="22"/>
  <c r="H10" i="22" s="1"/>
  <c r="C10" i="22"/>
  <c r="L36" i="22"/>
  <c r="B10" i="22"/>
  <c r="L10" i="22" s="1"/>
  <c r="G23" i="22"/>
  <c r="F23" i="22"/>
  <c r="C23" i="22"/>
  <c r="N23" i="22"/>
  <c r="N10" i="22"/>
  <c r="M10" i="22"/>
  <c r="J10" i="22"/>
  <c r="G9" i="21"/>
  <c r="F9" i="21"/>
  <c r="B9" i="21"/>
  <c r="G45" i="21"/>
  <c r="F45" i="21"/>
  <c r="C45" i="21"/>
  <c r="L42" i="21"/>
  <c r="B45" i="21"/>
  <c r="L45" i="21" s="1"/>
  <c r="N45" i="21"/>
  <c r="K45" i="21"/>
  <c r="M42" i="21"/>
  <c r="N9" i="21"/>
  <c r="I9" i="21"/>
  <c r="G24" i="13"/>
  <c r="F24" i="13"/>
  <c r="C24" i="13"/>
  <c r="G11" i="13"/>
  <c r="F11" i="13"/>
  <c r="C11" i="13"/>
  <c r="B11" i="13"/>
  <c r="B24" i="13"/>
  <c r="L24" i="13" s="1"/>
  <c r="B20" i="13"/>
  <c r="L20" i="13" s="1"/>
  <c r="M22" i="13"/>
  <c r="M44" i="13"/>
  <c r="N24" i="13"/>
  <c r="M24" i="13"/>
  <c r="K24" i="13"/>
  <c r="I36" i="13"/>
  <c r="N11" i="13"/>
  <c r="J11" i="13"/>
  <c r="J12" i="13"/>
  <c r="G18" i="25"/>
  <c r="F18" i="25"/>
  <c r="B18" i="25"/>
  <c r="L18" i="25" s="1"/>
  <c r="G15" i="25"/>
  <c r="F15" i="25"/>
  <c r="C15" i="25"/>
  <c r="D18" i="25"/>
  <c r="M18" i="25" s="1"/>
  <c r="D15" i="25"/>
  <c r="M15" i="25" s="1"/>
  <c r="D20" i="25"/>
  <c r="M20" i="25" s="1"/>
  <c r="D12" i="25"/>
  <c r="M12" i="25" s="1"/>
  <c r="N15" i="25"/>
  <c r="L15" i="25"/>
  <c r="I18" i="25"/>
  <c r="N18" i="25"/>
  <c r="J5" i="25"/>
  <c r="N7" i="25"/>
  <c r="K7" i="25"/>
  <c r="K39" i="13"/>
  <c r="I5" i="13"/>
  <c r="M33" i="13"/>
  <c r="G22" i="22"/>
  <c r="F22" i="22"/>
  <c r="B22" i="22"/>
  <c r="L22" i="22" s="1"/>
  <c r="L11" i="22"/>
  <c r="G33" i="22"/>
  <c r="F33" i="22"/>
  <c r="C33" i="22"/>
  <c r="G27" i="22"/>
  <c r="F27" i="22"/>
  <c r="C27" i="22"/>
  <c r="B31" i="22"/>
  <c r="L31" i="22" s="1"/>
  <c r="B27" i="22"/>
  <c r="B33" i="22"/>
  <c r="L33" i="22" s="1"/>
  <c r="D11" i="22"/>
  <c r="M11" i="22" s="1"/>
  <c r="D37" i="22"/>
  <c r="M37" i="22" s="1"/>
  <c r="K31" i="22"/>
  <c r="M31" i="22"/>
  <c r="N33" i="22"/>
  <c r="K33" i="22"/>
  <c r="I22" i="22"/>
  <c r="N22" i="22"/>
  <c r="M22" i="22"/>
  <c r="M8" i="22"/>
  <c r="L8" i="22"/>
  <c r="N27" i="22"/>
  <c r="H7" i="20"/>
  <c r="G3" i="20"/>
  <c r="F3" i="20"/>
  <c r="H3" i="20" s="1"/>
  <c r="B3" i="20"/>
  <c r="L3" i="20" s="1"/>
  <c r="E7" i="20"/>
  <c r="G11" i="20"/>
  <c r="F11" i="20"/>
  <c r="C11" i="20"/>
  <c r="B11" i="20"/>
  <c r="L11" i="20" s="1"/>
  <c r="C3" i="20"/>
  <c r="K11" i="20"/>
  <c r="N11" i="20"/>
  <c r="M11" i="20"/>
  <c r="N3" i="20"/>
  <c r="I3" i="20"/>
  <c r="J7" i="20"/>
  <c r="G12" i="21"/>
  <c r="F12" i="21"/>
  <c r="B12" i="21"/>
  <c r="L12" i="21" s="1"/>
  <c r="G32" i="21"/>
  <c r="F32" i="21"/>
  <c r="C32" i="21"/>
  <c r="B32" i="21"/>
  <c r="L32" i="21" s="1"/>
  <c r="C15" i="21"/>
  <c r="D32" i="21"/>
  <c r="M32" i="21" s="1"/>
  <c r="D43" i="21"/>
  <c r="M43" i="21" s="1"/>
  <c r="I21" i="21"/>
  <c r="I12" i="21"/>
  <c r="N12" i="21"/>
  <c r="M12" i="21"/>
  <c r="J32" i="21"/>
  <c r="N32" i="21"/>
  <c r="K44" i="21"/>
  <c r="I14" i="22"/>
  <c r="G14" i="23"/>
  <c r="F14" i="23"/>
  <c r="C14" i="23"/>
  <c r="B14" i="23"/>
  <c r="N14" i="23"/>
  <c r="M14" i="23"/>
  <c r="G10" i="26"/>
  <c r="F10" i="26"/>
  <c r="C10" i="26"/>
  <c r="H3" i="26"/>
  <c r="L3" i="26"/>
  <c r="G12" i="26"/>
  <c r="F12" i="26"/>
  <c r="C12" i="26"/>
  <c r="B10" i="26"/>
  <c r="L10" i="26" s="1"/>
  <c r="G6" i="26"/>
  <c r="F6" i="26"/>
  <c r="H6" i="26" s="1"/>
  <c r="C6" i="26"/>
  <c r="G5" i="26"/>
  <c r="F5" i="26"/>
  <c r="H5" i="26" s="1"/>
  <c r="C5" i="26"/>
  <c r="E5" i="26" s="1"/>
  <c r="G7" i="26"/>
  <c r="F7" i="26"/>
  <c r="C7" i="26"/>
  <c r="E7" i="26" s="1"/>
  <c r="B6" i="26"/>
  <c r="L6" i="26" s="1"/>
  <c r="B12" i="26"/>
  <c r="L12" i="26" s="1"/>
  <c r="K12" i="26"/>
  <c r="J10" i="26"/>
  <c r="I3" i="26"/>
  <c r="M239" i="26"/>
  <c r="O239" i="26" s="1"/>
  <c r="H239" i="26"/>
  <c r="E239" i="26"/>
  <c r="M238" i="26"/>
  <c r="O238" i="26" s="1"/>
  <c r="H238" i="26"/>
  <c r="E238" i="26"/>
  <c r="M237" i="26"/>
  <c r="O237" i="26" s="1"/>
  <c r="H237" i="26"/>
  <c r="E237" i="26"/>
  <c r="M236" i="26"/>
  <c r="O236" i="26" s="1"/>
  <c r="H236" i="26"/>
  <c r="E236" i="26"/>
  <c r="M235" i="26"/>
  <c r="O235" i="26" s="1"/>
  <c r="H235" i="26"/>
  <c r="E235" i="26"/>
  <c r="M234" i="26"/>
  <c r="O234" i="26" s="1"/>
  <c r="H234" i="26"/>
  <c r="E234" i="26"/>
  <c r="M233" i="26"/>
  <c r="O233" i="26" s="1"/>
  <c r="H233" i="26"/>
  <c r="E233" i="26"/>
  <c r="M232" i="26"/>
  <c r="O232" i="26" s="1"/>
  <c r="H232" i="26"/>
  <c r="E232" i="26"/>
  <c r="M231" i="26"/>
  <c r="O231" i="26" s="1"/>
  <c r="H231" i="26"/>
  <c r="E231" i="26"/>
  <c r="M230" i="26"/>
  <c r="O230" i="26" s="1"/>
  <c r="H230" i="26"/>
  <c r="E230" i="26"/>
  <c r="M229" i="26"/>
  <c r="O229" i="26" s="1"/>
  <c r="H229" i="26"/>
  <c r="E229" i="26"/>
  <c r="M228" i="26"/>
  <c r="O228" i="26" s="1"/>
  <c r="H228" i="26"/>
  <c r="E228" i="26"/>
  <c r="M227" i="26"/>
  <c r="O227" i="26" s="1"/>
  <c r="H227" i="26"/>
  <c r="E227" i="26"/>
  <c r="M226" i="26"/>
  <c r="O226" i="26" s="1"/>
  <c r="H226" i="26"/>
  <c r="E226" i="26"/>
  <c r="M225" i="26"/>
  <c r="O225" i="26" s="1"/>
  <c r="H225" i="26"/>
  <c r="E225" i="26"/>
  <c r="M224" i="26"/>
  <c r="O224" i="26" s="1"/>
  <c r="H224" i="26"/>
  <c r="E224" i="26"/>
  <c r="M223" i="26"/>
  <c r="O223" i="26" s="1"/>
  <c r="H223" i="26"/>
  <c r="E223" i="26"/>
  <c r="M222" i="26"/>
  <c r="O222" i="26" s="1"/>
  <c r="H222" i="26"/>
  <c r="E222" i="26"/>
  <c r="M221" i="26"/>
  <c r="O221" i="26" s="1"/>
  <c r="H221" i="26"/>
  <c r="E221" i="26"/>
  <c r="M220" i="26"/>
  <c r="O220" i="26" s="1"/>
  <c r="H220" i="26"/>
  <c r="E220" i="26"/>
  <c r="M219" i="26"/>
  <c r="O219" i="26" s="1"/>
  <c r="H219" i="26"/>
  <c r="E219" i="26"/>
  <c r="M218" i="26"/>
  <c r="O218" i="26" s="1"/>
  <c r="H218" i="26"/>
  <c r="E218" i="26"/>
  <c r="M217" i="26"/>
  <c r="O217" i="26" s="1"/>
  <c r="H217" i="26"/>
  <c r="E217" i="26"/>
  <c r="M216" i="26"/>
  <c r="L216" i="26"/>
  <c r="H216" i="26"/>
  <c r="E216" i="26"/>
  <c r="M215" i="26"/>
  <c r="L215" i="26"/>
  <c r="O215" i="26" s="1"/>
  <c r="H215" i="26"/>
  <c r="E215" i="26"/>
  <c r="M214" i="26"/>
  <c r="L214" i="26"/>
  <c r="O214" i="26" s="1"/>
  <c r="H214" i="26"/>
  <c r="E214" i="26"/>
  <c r="M213" i="26"/>
  <c r="L213" i="26"/>
  <c r="H213" i="26"/>
  <c r="E213" i="26"/>
  <c r="M212" i="26"/>
  <c r="L212" i="26"/>
  <c r="O212" i="26" s="1"/>
  <c r="H212" i="26"/>
  <c r="E212" i="26"/>
  <c r="M211" i="26"/>
  <c r="L211" i="26"/>
  <c r="H211" i="26"/>
  <c r="E211" i="26"/>
  <c r="M210" i="26"/>
  <c r="L210" i="26"/>
  <c r="H210" i="26"/>
  <c r="E210" i="26"/>
  <c r="M209" i="26"/>
  <c r="L209" i="26"/>
  <c r="O209" i="26" s="1"/>
  <c r="H209" i="26"/>
  <c r="E209" i="26"/>
  <c r="M208" i="26"/>
  <c r="L208" i="26"/>
  <c r="H208" i="26"/>
  <c r="E208" i="26"/>
  <c r="M207" i="26"/>
  <c r="L207" i="26"/>
  <c r="H207" i="26"/>
  <c r="E207" i="26"/>
  <c r="M206" i="26"/>
  <c r="L206" i="26"/>
  <c r="H206" i="26"/>
  <c r="E206" i="26"/>
  <c r="M205" i="26"/>
  <c r="L205" i="26"/>
  <c r="H205" i="26"/>
  <c r="E205" i="26"/>
  <c r="M204" i="26"/>
  <c r="L204" i="26"/>
  <c r="H204" i="26"/>
  <c r="E204" i="26"/>
  <c r="M203" i="26"/>
  <c r="L203" i="26"/>
  <c r="O203" i="26" s="1"/>
  <c r="H203" i="26"/>
  <c r="E203" i="26"/>
  <c r="M202" i="26"/>
  <c r="L202" i="26"/>
  <c r="H202" i="26"/>
  <c r="E202" i="26"/>
  <c r="M201" i="26"/>
  <c r="L201" i="26"/>
  <c r="H201" i="26"/>
  <c r="E201" i="26"/>
  <c r="M200" i="26"/>
  <c r="L200" i="26"/>
  <c r="O200" i="26" s="1"/>
  <c r="H200" i="26"/>
  <c r="E200" i="26"/>
  <c r="M199" i="26"/>
  <c r="L199" i="26"/>
  <c r="H199" i="26"/>
  <c r="E199" i="26"/>
  <c r="M198" i="26"/>
  <c r="L198" i="26"/>
  <c r="H198" i="26"/>
  <c r="E198" i="26"/>
  <c r="M197" i="26"/>
  <c r="L197" i="26"/>
  <c r="O197" i="26" s="1"/>
  <c r="H197" i="26"/>
  <c r="E197" i="26"/>
  <c r="M196" i="26"/>
  <c r="L196" i="26"/>
  <c r="H196" i="26"/>
  <c r="E196" i="26"/>
  <c r="M195" i="26"/>
  <c r="L195" i="26"/>
  <c r="H195" i="26"/>
  <c r="E195" i="26"/>
  <c r="M194" i="26"/>
  <c r="L194" i="26"/>
  <c r="H194" i="26"/>
  <c r="E194" i="26"/>
  <c r="M193" i="26"/>
  <c r="L193" i="26"/>
  <c r="H193" i="26"/>
  <c r="E193" i="26"/>
  <c r="M192" i="26"/>
  <c r="L192" i="26"/>
  <c r="H192" i="26"/>
  <c r="E192" i="26"/>
  <c r="M191" i="26"/>
  <c r="L191" i="26"/>
  <c r="O191" i="26" s="1"/>
  <c r="H191" i="26"/>
  <c r="E191" i="26"/>
  <c r="M190" i="26"/>
  <c r="L190" i="26"/>
  <c r="H190" i="26"/>
  <c r="E190" i="26"/>
  <c r="M189" i="26"/>
  <c r="L189" i="26"/>
  <c r="H189" i="26"/>
  <c r="E189" i="26"/>
  <c r="M188" i="26"/>
  <c r="L188" i="26"/>
  <c r="O188" i="26" s="1"/>
  <c r="H188" i="26"/>
  <c r="E188" i="26"/>
  <c r="M187" i="26"/>
  <c r="L187" i="26"/>
  <c r="H187" i="26"/>
  <c r="E187" i="26"/>
  <c r="M186" i="26"/>
  <c r="L186" i="26"/>
  <c r="H186" i="26"/>
  <c r="E186" i="26"/>
  <c r="M185" i="26"/>
  <c r="L185" i="26"/>
  <c r="O185" i="26" s="1"/>
  <c r="H185" i="26"/>
  <c r="E185" i="26"/>
  <c r="M184" i="26"/>
  <c r="L184" i="26"/>
  <c r="H184" i="26"/>
  <c r="E184" i="26"/>
  <c r="M183" i="26"/>
  <c r="L183" i="26"/>
  <c r="H183" i="26"/>
  <c r="E183" i="26"/>
  <c r="M182" i="26"/>
  <c r="L182" i="26"/>
  <c r="H182" i="26"/>
  <c r="E182" i="26"/>
  <c r="M181" i="26"/>
  <c r="L181" i="26"/>
  <c r="H181" i="26"/>
  <c r="E181" i="26"/>
  <c r="L180" i="26"/>
  <c r="O180" i="26" s="1"/>
  <c r="H180" i="26"/>
  <c r="E180" i="26"/>
  <c r="M179" i="26"/>
  <c r="L179" i="26"/>
  <c r="O179" i="26" s="1"/>
  <c r="H179" i="26"/>
  <c r="E179" i="26"/>
  <c r="M178" i="26"/>
  <c r="L178" i="26"/>
  <c r="H178" i="26"/>
  <c r="E178" i="26"/>
  <c r="M177" i="26"/>
  <c r="L177" i="26"/>
  <c r="H177" i="26"/>
  <c r="E177" i="26"/>
  <c r="M176" i="26"/>
  <c r="L176" i="26"/>
  <c r="O176" i="26" s="1"/>
  <c r="H176" i="26"/>
  <c r="E176" i="26"/>
  <c r="M175" i="26"/>
  <c r="L175" i="26"/>
  <c r="H175" i="26"/>
  <c r="E175" i="26"/>
  <c r="M174" i="26"/>
  <c r="L174" i="26"/>
  <c r="O174" i="26" s="1"/>
  <c r="H174" i="26"/>
  <c r="E174" i="26"/>
  <c r="M173" i="26"/>
  <c r="L173" i="26"/>
  <c r="O173" i="26" s="1"/>
  <c r="H173" i="26"/>
  <c r="E173" i="26"/>
  <c r="M172" i="26"/>
  <c r="L172" i="26"/>
  <c r="H172" i="26"/>
  <c r="E172" i="26"/>
  <c r="M171" i="26"/>
  <c r="L171" i="26"/>
  <c r="H171" i="26"/>
  <c r="E171" i="26"/>
  <c r="M170" i="26"/>
  <c r="L170" i="26"/>
  <c r="O170" i="26" s="1"/>
  <c r="H170" i="26"/>
  <c r="E170" i="26"/>
  <c r="M169" i="26"/>
  <c r="L169" i="26"/>
  <c r="H169" i="26"/>
  <c r="E169" i="26"/>
  <c r="M168" i="26"/>
  <c r="L168" i="26"/>
  <c r="H168" i="26"/>
  <c r="E168" i="26"/>
  <c r="M167" i="26"/>
  <c r="O167" i="26" s="1"/>
  <c r="H167" i="26"/>
  <c r="E167" i="26"/>
  <c r="M166" i="26"/>
  <c r="L166" i="26"/>
  <c r="H166" i="26"/>
  <c r="E166" i="26"/>
  <c r="M165" i="26"/>
  <c r="L165" i="26"/>
  <c r="H165" i="26"/>
  <c r="E165" i="26"/>
  <c r="M164" i="26"/>
  <c r="L164" i="26"/>
  <c r="H164" i="26"/>
  <c r="E164" i="26"/>
  <c r="M163" i="26"/>
  <c r="O163" i="26" s="1"/>
  <c r="H163" i="26"/>
  <c r="E163" i="26"/>
  <c r="M162" i="26"/>
  <c r="L162" i="26"/>
  <c r="H162" i="26"/>
  <c r="E162" i="26"/>
  <c r="M161" i="26"/>
  <c r="L161" i="26"/>
  <c r="O161" i="26" s="1"/>
  <c r="H161" i="26"/>
  <c r="E161" i="26"/>
  <c r="M160" i="26"/>
  <c r="L160" i="26"/>
  <c r="H160" i="26"/>
  <c r="E160" i="26"/>
  <c r="M159" i="26"/>
  <c r="O159" i="26" s="1"/>
  <c r="H159" i="26"/>
  <c r="E159" i="26"/>
  <c r="M158" i="26"/>
  <c r="L158" i="26"/>
  <c r="H158" i="26"/>
  <c r="E158" i="26"/>
  <c r="M157" i="26"/>
  <c r="O157" i="26" s="1"/>
  <c r="H157" i="26"/>
  <c r="E157" i="26"/>
  <c r="M156" i="26"/>
  <c r="O156" i="26" s="1"/>
  <c r="H156" i="26"/>
  <c r="E156" i="26"/>
  <c r="M155" i="26"/>
  <c r="L155" i="26"/>
  <c r="O155" i="26" s="1"/>
  <c r="H155" i="26"/>
  <c r="E155" i="26"/>
  <c r="M154" i="26"/>
  <c r="L154" i="26"/>
  <c r="H154" i="26"/>
  <c r="E154" i="26"/>
  <c r="M153" i="26"/>
  <c r="L153" i="26"/>
  <c r="H153" i="26"/>
  <c r="E153" i="26"/>
  <c r="M152" i="26"/>
  <c r="L152" i="26"/>
  <c r="H152" i="26"/>
  <c r="E152" i="26"/>
  <c r="M151" i="26"/>
  <c r="L151" i="26"/>
  <c r="H151" i="26"/>
  <c r="E151" i="26"/>
  <c r="M150" i="26"/>
  <c r="L150" i="26"/>
  <c r="H150" i="26"/>
  <c r="E150" i="26"/>
  <c r="M149" i="26"/>
  <c r="L149" i="26"/>
  <c r="O149" i="26" s="1"/>
  <c r="H149" i="26"/>
  <c r="E149" i="26"/>
  <c r="M148" i="26"/>
  <c r="L148" i="26"/>
  <c r="H148" i="26"/>
  <c r="E148" i="26"/>
  <c r="M147" i="26"/>
  <c r="L147" i="26"/>
  <c r="H147" i="26"/>
  <c r="E147" i="26"/>
  <c r="M146" i="26"/>
  <c r="O146" i="26" s="1"/>
  <c r="H146" i="26"/>
  <c r="E146" i="26"/>
  <c r="M145" i="26"/>
  <c r="O145" i="26" s="1"/>
  <c r="H145" i="26"/>
  <c r="E145" i="26"/>
  <c r="M144" i="26"/>
  <c r="L144" i="26"/>
  <c r="O144" i="26" s="1"/>
  <c r="H144" i="26"/>
  <c r="E144" i="26"/>
  <c r="M143" i="26"/>
  <c r="L143" i="26"/>
  <c r="H143" i="26"/>
  <c r="E143" i="26"/>
  <c r="M142" i="26"/>
  <c r="L142" i="26"/>
  <c r="H142" i="26"/>
  <c r="E142" i="26"/>
  <c r="M141" i="26"/>
  <c r="L141" i="26"/>
  <c r="O141" i="26" s="1"/>
  <c r="H141" i="26"/>
  <c r="E141" i="26"/>
  <c r="M140" i="26"/>
  <c r="O140" i="26" s="1"/>
  <c r="H140" i="26"/>
  <c r="E140" i="26"/>
  <c r="M139" i="26"/>
  <c r="L139" i="26"/>
  <c r="H139" i="26"/>
  <c r="E139" i="26"/>
  <c r="M138" i="26"/>
  <c r="L138" i="26"/>
  <c r="O138" i="26" s="1"/>
  <c r="H138" i="26"/>
  <c r="E138" i="26"/>
  <c r="M137" i="26"/>
  <c r="L137" i="26"/>
  <c r="H137" i="26"/>
  <c r="E137" i="26"/>
  <c r="M136" i="26"/>
  <c r="L136" i="26"/>
  <c r="H136" i="26"/>
  <c r="E136" i="26"/>
  <c r="M135" i="26"/>
  <c r="L135" i="26"/>
  <c r="O135" i="26" s="1"/>
  <c r="E135" i="26"/>
  <c r="M134" i="26"/>
  <c r="L134" i="26"/>
  <c r="H134" i="26"/>
  <c r="E134" i="26"/>
  <c r="M133" i="26"/>
  <c r="L133" i="26"/>
  <c r="O133" i="26" s="1"/>
  <c r="H133" i="26"/>
  <c r="E133" i="26"/>
  <c r="M132" i="26"/>
  <c r="L132" i="26"/>
  <c r="H132" i="26"/>
  <c r="E132" i="26"/>
  <c r="M131" i="26"/>
  <c r="O131" i="26" s="1"/>
  <c r="H131" i="26"/>
  <c r="E131" i="26"/>
  <c r="M130" i="26"/>
  <c r="O130" i="26" s="1"/>
  <c r="H130" i="26"/>
  <c r="E130" i="26"/>
  <c r="M129" i="26"/>
  <c r="L129" i="26"/>
  <c r="H129" i="26"/>
  <c r="E129" i="26"/>
  <c r="M128" i="26"/>
  <c r="L128" i="26"/>
  <c r="O128" i="26" s="1"/>
  <c r="H128" i="26"/>
  <c r="E128" i="26"/>
  <c r="M127" i="26"/>
  <c r="L127" i="26"/>
  <c r="H127" i="26"/>
  <c r="E127" i="26"/>
  <c r="M126" i="26"/>
  <c r="L126" i="26"/>
  <c r="H126" i="26"/>
  <c r="E126" i="26"/>
  <c r="M125" i="26"/>
  <c r="L125" i="26"/>
  <c r="O125" i="26" s="1"/>
  <c r="H125" i="26"/>
  <c r="E125" i="26"/>
  <c r="M124" i="26"/>
  <c r="L124" i="26"/>
  <c r="H124" i="26"/>
  <c r="E124" i="26"/>
  <c r="M123" i="26"/>
  <c r="L123" i="26"/>
  <c r="H123" i="26"/>
  <c r="E123" i="26"/>
  <c r="M122" i="26"/>
  <c r="L122" i="26"/>
  <c r="H122" i="26"/>
  <c r="E122" i="26"/>
  <c r="M121" i="26"/>
  <c r="L121" i="26"/>
  <c r="H121" i="26"/>
  <c r="E121" i="26"/>
  <c r="M120" i="26"/>
  <c r="L120" i="26"/>
  <c r="H120" i="26"/>
  <c r="E120" i="26"/>
  <c r="M119" i="26"/>
  <c r="L119" i="26"/>
  <c r="O119" i="26" s="1"/>
  <c r="H119" i="26"/>
  <c r="E119" i="26"/>
  <c r="M118" i="26"/>
  <c r="L118" i="26"/>
  <c r="H118" i="26"/>
  <c r="E118" i="26"/>
  <c r="M117" i="26"/>
  <c r="L117" i="26"/>
  <c r="H117" i="26"/>
  <c r="E117" i="26"/>
  <c r="M116" i="26"/>
  <c r="L116" i="26"/>
  <c r="O116" i="26" s="1"/>
  <c r="H116" i="26"/>
  <c r="E116" i="26"/>
  <c r="M115" i="26"/>
  <c r="L115" i="26"/>
  <c r="H115" i="26"/>
  <c r="E115" i="26"/>
  <c r="M114" i="26"/>
  <c r="L114" i="26"/>
  <c r="H114" i="26"/>
  <c r="E114" i="26"/>
  <c r="M113" i="26"/>
  <c r="L113" i="26"/>
  <c r="H113" i="26"/>
  <c r="E113" i="26"/>
  <c r="M112" i="26"/>
  <c r="L112" i="26"/>
  <c r="H112" i="26"/>
  <c r="E112" i="26"/>
  <c r="M111" i="26"/>
  <c r="L111" i="26"/>
  <c r="H111" i="26"/>
  <c r="E111" i="26"/>
  <c r="M110" i="26"/>
  <c r="L110" i="26"/>
  <c r="H110" i="26"/>
  <c r="E110" i="26"/>
  <c r="M109" i="26"/>
  <c r="L109" i="26"/>
  <c r="H109" i="26"/>
  <c r="E109" i="26"/>
  <c r="M108" i="26"/>
  <c r="L108" i="26"/>
  <c r="H108" i="26"/>
  <c r="E108" i="26"/>
  <c r="M107" i="26"/>
  <c r="L107" i="26"/>
  <c r="H107" i="26"/>
  <c r="E107" i="26"/>
  <c r="M106" i="26"/>
  <c r="L106" i="26"/>
  <c r="H106" i="26"/>
  <c r="E106" i="26"/>
  <c r="M105" i="26"/>
  <c r="L105" i="26"/>
  <c r="H105" i="26"/>
  <c r="E105" i="26"/>
  <c r="M104" i="26"/>
  <c r="L104" i="26"/>
  <c r="H104" i="26"/>
  <c r="E104" i="26"/>
  <c r="M103" i="26"/>
  <c r="L103" i="26"/>
  <c r="O103" i="26" s="1"/>
  <c r="H103" i="26"/>
  <c r="E103" i="26"/>
  <c r="M102" i="26"/>
  <c r="L102" i="26"/>
  <c r="H102" i="26"/>
  <c r="E102" i="26"/>
  <c r="M101" i="26"/>
  <c r="L101" i="26"/>
  <c r="H101" i="26"/>
  <c r="E101" i="26"/>
  <c r="M100" i="26"/>
  <c r="L100" i="26"/>
  <c r="O100" i="26" s="1"/>
  <c r="H100" i="26"/>
  <c r="E100" i="26"/>
  <c r="M99" i="26"/>
  <c r="L99" i="26"/>
  <c r="H99" i="26"/>
  <c r="E99" i="26"/>
  <c r="M98" i="26"/>
  <c r="L98" i="26"/>
  <c r="H98" i="26"/>
  <c r="E98" i="26"/>
  <c r="M97" i="26"/>
  <c r="L97" i="26"/>
  <c r="H97" i="26"/>
  <c r="E97" i="26"/>
  <c r="M96" i="26"/>
  <c r="L96" i="26"/>
  <c r="H96" i="26"/>
  <c r="E96" i="26"/>
  <c r="M95" i="26"/>
  <c r="L95" i="26"/>
  <c r="H95" i="26"/>
  <c r="E95" i="26"/>
  <c r="M94" i="26"/>
  <c r="L94" i="26"/>
  <c r="H94" i="26"/>
  <c r="E94" i="26"/>
  <c r="M93" i="26"/>
  <c r="L93" i="26"/>
  <c r="H93" i="26"/>
  <c r="E93" i="26"/>
  <c r="M92" i="26"/>
  <c r="L92" i="26"/>
  <c r="H92" i="26"/>
  <c r="E92" i="26"/>
  <c r="M91" i="26"/>
  <c r="L91" i="26"/>
  <c r="O91" i="26" s="1"/>
  <c r="H91" i="26"/>
  <c r="E91" i="26"/>
  <c r="M90" i="26"/>
  <c r="L90" i="26"/>
  <c r="H90" i="26"/>
  <c r="E90" i="26"/>
  <c r="M89" i="26"/>
  <c r="L89" i="26"/>
  <c r="H89" i="26"/>
  <c r="E89" i="26"/>
  <c r="M88" i="26"/>
  <c r="L88" i="26"/>
  <c r="O88" i="26" s="1"/>
  <c r="H88" i="26"/>
  <c r="E88" i="26"/>
  <c r="M87" i="26"/>
  <c r="L87" i="26"/>
  <c r="H87" i="26"/>
  <c r="E87" i="26"/>
  <c r="M86" i="26"/>
  <c r="L86" i="26"/>
  <c r="H86" i="26"/>
  <c r="E86" i="26"/>
  <c r="M85" i="26"/>
  <c r="L85" i="26"/>
  <c r="O85" i="26" s="1"/>
  <c r="H85" i="26"/>
  <c r="E85" i="26"/>
  <c r="M84" i="26"/>
  <c r="L84" i="26"/>
  <c r="H84" i="26"/>
  <c r="E84" i="26"/>
  <c r="M83" i="26"/>
  <c r="L83" i="26"/>
  <c r="H83" i="26"/>
  <c r="E83" i="26"/>
  <c r="M82" i="26"/>
  <c r="L82" i="26"/>
  <c r="O82" i="26" s="1"/>
  <c r="H82" i="26"/>
  <c r="E82" i="26"/>
  <c r="M81" i="26"/>
  <c r="L81" i="26"/>
  <c r="H81" i="26"/>
  <c r="E81" i="26"/>
  <c r="M80" i="26"/>
  <c r="L80" i="26"/>
  <c r="H80" i="26"/>
  <c r="E80" i="26"/>
  <c r="M79" i="26"/>
  <c r="L79" i="26"/>
  <c r="H79" i="26"/>
  <c r="E79" i="26"/>
  <c r="M78" i="26"/>
  <c r="L78" i="26"/>
  <c r="H78" i="26"/>
  <c r="E78" i="26"/>
  <c r="M77" i="26"/>
  <c r="L77" i="26"/>
  <c r="H77" i="26"/>
  <c r="E77" i="26"/>
  <c r="M76" i="26"/>
  <c r="L76" i="26"/>
  <c r="O76" i="26" s="1"/>
  <c r="H76" i="26"/>
  <c r="E76" i="26"/>
  <c r="M75" i="26"/>
  <c r="L75" i="26"/>
  <c r="H75" i="26"/>
  <c r="E75" i="26"/>
  <c r="M74" i="26"/>
  <c r="L74" i="26"/>
  <c r="H74" i="26"/>
  <c r="E74" i="26"/>
  <c r="M73" i="26"/>
  <c r="L73" i="26"/>
  <c r="O73" i="26" s="1"/>
  <c r="H73" i="26"/>
  <c r="E73" i="26"/>
  <c r="M72" i="26"/>
  <c r="L72" i="26"/>
  <c r="H72" i="26"/>
  <c r="E72" i="26"/>
  <c r="M71" i="26"/>
  <c r="L71" i="26"/>
  <c r="H71" i="26"/>
  <c r="E71" i="26"/>
  <c r="M70" i="26"/>
  <c r="L70" i="26"/>
  <c r="O70" i="26" s="1"/>
  <c r="H70" i="26"/>
  <c r="E70" i="26"/>
  <c r="M69" i="26"/>
  <c r="L69" i="26"/>
  <c r="H69" i="26"/>
  <c r="E69" i="26"/>
  <c r="M68" i="26"/>
  <c r="L68" i="26"/>
  <c r="O68" i="26" s="1"/>
  <c r="H68" i="26"/>
  <c r="E68" i="26"/>
  <c r="M67" i="26"/>
  <c r="L67" i="26"/>
  <c r="H67" i="26"/>
  <c r="E67" i="26"/>
  <c r="M66" i="26"/>
  <c r="L66" i="26"/>
  <c r="H66" i="26"/>
  <c r="E66" i="26"/>
  <c r="M65" i="26"/>
  <c r="L65" i="26"/>
  <c r="O65" i="26" s="1"/>
  <c r="H65" i="26"/>
  <c r="E65" i="26"/>
  <c r="M64" i="26"/>
  <c r="L64" i="26"/>
  <c r="H64" i="26"/>
  <c r="E64" i="26"/>
  <c r="M63" i="26"/>
  <c r="L63" i="26"/>
  <c r="H63" i="26"/>
  <c r="E63" i="26"/>
  <c r="M62" i="26"/>
  <c r="L62" i="26"/>
  <c r="H62" i="26"/>
  <c r="E62" i="26"/>
  <c r="M61" i="26"/>
  <c r="L61" i="26"/>
  <c r="O61" i="26" s="1"/>
  <c r="H61" i="26"/>
  <c r="E61" i="26"/>
  <c r="M60" i="26"/>
  <c r="L60" i="26"/>
  <c r="H60" i="26"/>
  <c r="E60" i="26"/>
  <c r="M59" i="26"/>
  <c r="L59" i="26"/>
  <c r="O59" i="26" s="1"/>
  <c r="H59" i="26"/>
  <c r="E59" i="26"/>
  <c r="M58" i="26"/>
  <c r="L58" i="26"/>
  <c r="O58" i="26" s="1"/>
  <c r="H58" i="26"/>
  <c r="E58" i="26"/>
  <c r="M57" i="26"/>
  <c r="L57" i="26"/>
  <c r="H57" i="26"/>
  <c r="E57" i="26"/>
  <c r="M56" i="26"/>
  <c r="L56" i="26"/>
  <c r="H56" i="26"/>
  <c r="E56" i="26"/>
  <c r="M55" i="26"/>
  <c r="L55" i="26"/>
  <c r="H55" i="26"/>
  <c r="E55" i="26"/>
  <c r="M54" i="26"/>
  <c r="L54" i="26"/>
  <c r="H54" i="26"/>
  <c r="E54" i="26"/>
  <c r="M53" i="26"/>
  <c r="L53" i="26"/>
  <c r="O53" i="26" s="1"/>
  <c r="H53" i="26"/>
  <c r="E53" i="26"/>
  <c r="M52" i="26"/>
  <c r="L52" i="26"/>
  <c r="H52" i="26"/>
  <c r="E52" i="26"/>
  <c r="M51" i="26"/>
  <c r="L51" i="26"/>
  <c r="H51" i="26"/>
  <c r="E51" i="26"/>
  <c r="M50" i="26"/>
  <c r="L50" i="26"/>
  <c r="O50" i="26" s="1"/>
  <c r="H50" i="26"/>
  <c r="E50" i="26"/>
  <c r="M49" i="26"/>
  <c r="L49" i="26"/>
  <c r="H49" i="26"/>
  <c r="E49" i="26"/>
  <c r="M48" i="26"/>
  <c r="L48" i="26"/>
  <c r="H48" i="26"/>
  <c r="E48" i="26"/>
  <c r="M47" i="26"/>
  <c r="L47" i="26"/>
  <c r="O47" i="26" s="1"/>
  <c r="H47" i="26"/>
  <c r="E47" i="26"/>
  <c r="M46" i="26"/>
  <c r="L46" i="26"/>
  <c r="H46" i="26"/>
  <c r="E46" i="26"/>
  <c r="M45" i="26"/>
  <c r="L45" i="26"/>
  <c r="H45" i="26"/>
  <c r="E45" i="26"/>
  <c r="M44" i="26"/>
  <c r="L44" i="26"/>
  <c r="O44" i="26" s="1"/>
  <c r="H44" i="26"/>
  <c r="E44" i="26"/>
  <c r="N43" i="26"/>
  <c r="M43" i="26"/>
  <c r="L43" i="26"/>
  <c r="H43" i="26"/>
  <c r="E43" i="26"/>
  <c r="N42" i="26"/>
  <c r="M42" i="26"/>
  <c r="L42" i="26"/>
  <c r="H42" i="26"/>
  <c r="E42" i="26"/>
  <c r="N41" i="26"/>
  <c r="M41" i="26"/>
  <c r="L41" i="26"/>
  <c r="H41" i="26"/>
  <c r="E41" i="26"/>
  <c r="N40" i="26"/>
  <c r="M40" i="26"/>
  <c r="L40" i="26"/>
  <c r="H40" i="26"/>
  <c r="E40" i="26"/>
  <c r="N39" i="26"/>
  <c r="M39" i="26"/>
  <c r="L39" i="26"/>
  <c r="H39" i="26"/>
  <c r="E39" i="26"/>
  <c r="N38" i="26"/>
  <c r="M38" i="26"/>
  <c r="L38" i="26"/>
  <c r="H38" i="26"/>
  <c r="E38" i="26"/>
  <c r="N37" i="26"/>
  <c r="M37" i="26"/>
  <c r="L37" i="26"/>
  <c r="H37" i="26"/>
  <c r="E37" i="26"/>
  <c r="N36" i="26"/>
  <c r="M36" i="26"/>
  <c r="L36" i="26"/>
  <c r="H36" i="26"/>
  <c r="E36" i="26"/>
  <c r="N35" i="26"/>
  <c r="M35" i="26"/>
  <c r="L35" i="26"/>
  <c r="H35" i="26"/>
  <c r="E35" i="26"/>
  <c r="N34" i="26"/>
  <c r="M34" i="26"/>
  <c r="L34" i="26"/>
  <c r="H34" i="26"/>
  <c r="E34" i="26"/>
  <c r="N33" i="26"/>
  <c r="M33" i="26"/>
  <c r="L33" i="26"/>
  <c r="H33" i="26"/>
  <c r="E33" i="26"/>
  <c r="N32" i="26"/>
  <c r="M32" i="26"/>
  <c r="L32" i="26"/>
  <c r="O32" i="26" s="1"/>
  <c r="H32" i="26"/>
  <c r="E32" i="26"/>
  <c r="N31" i="26"/>
  <c r="M31" i="26"/>
  <c r="L31" i="26"/>
  <c r="H31" i="26"/>
  <c r="E31" i="26"/>
  <c r="N30" i="26"/>
  <c r="M30" i="26"/>
  <c r="L30" i="26"/>
  <c r="H30" i="26"/>
  <c r="E30" i="26"/>
  <c r="N29" i="26"/>
  <c r="M29" i="26"/>
  <c r="L29" i="26"/>
  <c r="H29" i="26"/>
  <c r="E29" i="26"/>
  <c r="N28" i="26"/>
  <c r="M28" i="26"/>
  <c r="L28" i="26"/>
  <c r="H28" i="26"/>
  <c r="E28" i="26"/>
  <c r="N27" i="26"/>
  <c r="M27" i="26"/>
  <c r="L27" i="26"/>
  <c r="H27" i="26"/>
  <c r="E27" i="26"/>
  <c r="N26" i="26"/>
  <c r="M26" i="26"/>
  <c r="L26" i="26"/>
  <c r="O26" i="26" s="1"/>
  <c r="H26" i="26"/>
  <c r="E26" i="26"/>
  <c r="N25" i="26"/>
  <c r="M25" i="26"/>
  <c r="L25" i="26"/>
  <c r="H25" i="26"/>
  <c r="E25" i="26"/>
  <c r="N24" i="26"/>
  <c r="M24" i="26"/>
  <c r="L24" i="26"/>
  <c r="H24" i="26"/>
  <c r="E24" i="26"/>
  <c r="N23" i="26"/>
  <c r="M23" i="26"/>
  <c r="L23" i="26"/>
  <c r="H23" i="26"/>
  <c r="E23" i="26"/>
  <c r="N22" i="26"/>
  <c r="M22" i="26"/>
  <c r="L22" i="26"/>
  <c r="H22" i="26"/>
  <c r="E22" i="26"/>
  <c r="N21" i="26"/>
  <c r="M21" i="26"/>
  <c r="L21" i="26"/>
  <c r="H21" i="26"/>
  <c r="E21" i="26"/>
  <c r="N20" i="26"/>
  <c r="M20" i="26"/>
  <c r="L20" i="26"/>
  <c r="O20" i="26" s="1"/>
  <c r="H20" i="26"/>
  <c r="E20" i="26"/>
  <c r="N19" i="26"/>
  <c r="M19" i="26"/>
  <c r="L19" i="26"/>
  <c r="H19" i="26"/>
  <c r="E19" i="26"/>
  <c r="N18" i="26"/>
  <c r="M18" i="26"/>
  <c r="L18" i="26"/>
  <c r="H18" i="26"/>
  <c r="E18" i="26"/>
  <c r="N17" i="26"/>
  <c r="M17" i="26"/>
  <c r="L17" i="26"/>
  <c r="H17" i="26"/>
  <c r="E17" i="26"/>
  <c r="N16" i="26"/>
  <c r="M16" i="26"/>
  <c r="L16" i="26"/>
  <c r="H16" i="26"/>
  <c r="E16" i="26"/>
  <c r="N15" i="26"/>
  <c r="M15" i="26"/>
  <c r="L15" i="26"/>
  <c r="H15" i="26"/>
  <c r="E15" i="26"/>
  <c r="N14" i="26"/>
  <c r="M14" i="26"/>
  <c r="L14" i="26"/>
  <c r="O14" i="26" s="1"/>
  <c r="H14" i="26"/>
  <c r="E14" i="26"/>
  <c r="N12" i="26"/>
  <c r="M12" i="26"/>
  <c r="N10" i="26"/>
  <c r="M10" i="26"/>
  <c r="N7" i="26"/>
  <c r="M7" i="26"/>
  <c r="L7" i="26"/>
  <c r="N6" i="26"/>
  <c r="M6" i="26"/>
  <c r="N5" i="26"/>
  <c r="M5" i="26"/>
  <c r="L5" i="26"/>
  <c r="M3" i="26"/>
  <c r="G19" i="21"/>
  <c r="F19" i="21"/>
  <c r="B19" i="21"/>
  <c r="L19" i="21" s="1"/>
  <c r="G18" i="21"/>
  <c r="F18" i="21"/>
  <c r="C18" i="21"/>
  <c r="G33" i="21"/>
  <c r="F33" i="21"/>
  <c r="C33" i="21"/>
  <c r="B18" i="21"/>
  <c r="L18" i="21" s="1"/>
  <c r="N33" i="21"/>
  <c r="M33" i="21"/>
  <c r="L33" i="21"/>
  <c r="C19" i="21"/>
  <c r="N18" i="21"/>
  <c r="K18" i="21"/>
  <c r="J20" i="21"/>
  <c r="I19" i="21"/>
  <c r="N19" i="21"/>
  <c r="M19" i="21"/>
  <c r="M26" i="21"/>
  <c r="G20" i="20"/>
  <c r="F20" i="20"/>
  <c r="H20" i="20" s="1"/>
  <c r="B20" i="20"/>
  <c r="E20" i="20" s="1"/>
  <c r="G21" i="20"/>
  <c r="F21" i="20"/>
  <c r="C21" i="20"/>
  <c r="B21" i="20"/>
  <c r="L21" i="20" s="1"/>
  <c r="G8" i="20"/>
  <c r="F8" i="20"/>
  <c r="C8" i="20"/>
  <c r="B8" i="20"/>
  <c r="L8" i="20" s="1"/>
  <c r="I20" i="20"/>
  <c r="N20" i="20"/>
  <c r="M20" i="20"/>
  <c r="N21" i="20"/>
  <c r="J21" i="20"/>
  <c r="N8" i="20"/>
  <c r="M8" i="20"/>
  <c r="K8" i="20"/>
  <c r="G50" i="21"/>
  <c r="F50" i="21"/>
  <c r="B50" i="21"/>
  <c r="E50" i="21" s="1"/>
  <c r="G6" i="21"/>
  <c r="F6" i="21"/>
  <c r="C6" i="21"/>
  <c r="G47" i="21"/>
  <c r="F47" i="21"/>
  <c r="C47" i="21"/>
  <c r="B6" i="21"/>
  <c r="L6" i="21" s="1"/>
  <c r="B47" i="21"/>
  <c r="L47" i="21" s="1"/>
  <c r="N50" i="21"/>
  <c r="M50" i="21"/>
  <c r="I50" i="21"/>
  <c r="K14" i="21"/>
  <c r="I34" i="21"/>
  <c r="M34" i="21"/>
  <c r="I43" i="21"/>
  <c r="M41" i="21"/>
  <c r="N6" i="21"/>
  <c r="M6" i="21"/>
  <c r="K6" i="21"/>
  <c r="N47" i="21"/>
  <c r="K47" i="21"/>
  <c r="J21" i="21"/>
  <c r="J15" i="21"/>
  <c r="G29" i="23"/>
  <c r="F29" i="23"/>
  <c r="B29" i="23"/>
  <c r="L29" i="23" s="1"/>
  <c r="G22" i="23"/>
  <c r="F22" i="23"/>
  <c r="C22" i="23"/>
  <c r="G7" i="23"/>
  <c r="F7" i="23"/>
  <c r="C7" i="23"/>
  <c r="B22" i="23"/>
  <c r="L22" i="23" s="1"/>
  <c r="L18" i="23"/>
  <c r="C24" i="23"/>
  <c r="B7" i="23"/>
  <c r="L7" i="23" s="1"/>
  <c r="N22" i="23"/>
  <c r="J22" i="23"/>
  <c r="J18" i="23"/>
  <c r="I29" i="23"/>
  <c r="N29" i="23"/>
  <c r="M29" i="23"/>
  <c r="M26" i="23"/>
  <c r="N7" i="23"/>
  <c r="K7" i="23"/>
  <c r="K15" i="20"/>
  <c r="M15" i="20"/>
  <c r="J3" i="20"/>
  <c r="I21" i="20"/>
  <c r="M21" i="20"/>
  <c r="M17" i="20"/>
  <c r="L17" i="20"/>
  <c r="G7" i="25"/>
  <c r="F7" i="25"/>
  <c r="B7" i="25"/>
  <c r="E7" i="25" s="1"/>
  <c r="B12" i="25"/>
  <c r="L12" i="25" s="1"/>
  <c r="J20" i="25"/>
  <c r="K12" i="25"/>
  <c r="I7" i="25"/>
  <c r="M250" i="25"/>
  <c r="O250" i="25" s="1"/>
  <c r="H250" i="25"/>
  <c r="E250" i="25"/>
  <c r="M249" i="25"/>
  <c r="O249" i="25" s="1"/>
  <c r="H249" i="25"/>
  <c r="E249" i="25"/>
  <c r="M248" i="25"/>
  <c r="O248" i="25" s="1"/>
  <c r="H248" i="25"/>
  <c r="E248" i="25"/>
  <c r="M247" i="25"/>
  <c r="O247" i="25" s="1"/>
  <c r="H247" i="25"/>
  <c r="E247" i="25"/>
  <c r="M246" i="25"/>
  <c r="O246" i="25" s="1"/>
  <c r="H246" i="25"/>
  <c r="E246" i="25"/>
  <c r="M245" i="25"/>
  <c r="O245" i="25" s="1"/>
  <c r="H245" i="25"/>
  <c r="E245" i="25"/>
  <c r="M244" i="25"/>
  <c r="O244" i="25" s="1"/>
  <c r="H244" i="25"/>
  <c r="E244" i="25"/>
  <c r="M243" i="25"/>
  <c r="O243" i="25" s="1"/>
  <c r="H243" i="25"/>
  <c r="E243" i="25"/>
  <c r="M242" i="25"/>
  <c r="O242" i="25" s="1"/>
  <c r="H242" i="25"/>
  <c r="E242" i="25"/>
  <c r="M241" i="25"/>
  <c r="O241" i="25" s="1"/>
  <c r="H241" i="25"/>
  <c r="E241" i="25"/>
  <c r="M240" i="25"/>
  <c r="O240" i="25" s="1"/>
  <c r="H240" i="25"/>
  <c r="E240" i="25"/>
  <c r="M239" i="25"/>
  <c r="O239" i="25" s="1"/>
  <c r="H239" i="25"/>
  <c r="E239" i="25"/>
  <c r="M238" i="25"/>
  <c r="O238" i="25" s="1"/>
  <c r="H238" i="25"/>
  <c r="E238" i="25"/>
  <c r="M237" i="25"/>
  <c r="O237" i="25" s="1"/>
  <c r="H237" i="25"/>
  <c r="E237" i="25"/>
  <c r="M236" i="25"/>
  <c r="O236" i="25" s="1"/>
  <c r="H236" i="25"/>
  <c r="E236" i="25"/>
  <c r="M235" i="25"/>
  <c r="O235" i="25" s="1"/>
  <c r="H235" i="25"/>
  <c r="E235" i="25"/>
  <c r="M234" i="25"/>
  <c r="O234" i="25" s="1"/>
  <c r="H234" i="25"/>
  <c r="E234" i="25"/>
  <c r="M233" i="25"/>
  <c r="O233" i="25" s="1"/>
  <c r="H233" i="25"/>
  <c r="E233" i="25"/>
  <c r="M232" i="25"/>
  <c r="O232" i="25" s="1"/>
  <c r="H232" i="25"/>
  <c r="E232" i="25"/>
  <c r="M231" i="25"/>
  <c r="O231" i="25" s="1"/>
  <c r="H231" i="25"/>
  <c r="E231" i="25"/>
  <c r="M230" i="25"/>
  <c r="O230" i="25" s="1"/>
  <c r="H230" i="25"/>
  <c r="E230" i="25"/>
  <c r="M229" i="25"/>
  <c r="O229" i="25" s="1"/>
  <c r="H229" i="25"/>
  <c r="E229" i="25"/>
  <c r="M228" i="25"/>
  <c r="O228" i="25" s="1"/>
  <c r="H228" i="25"/>
  <c r="E228" i="25"/>
  <c r="M227" i="25"/>
  <c r="L227" i="25"/>
  <c r="H227" i="25"/>
  <c r="E227" i="25"/>
  <c r="M226" i="25"/>
  <c r="L226" i="25"/>
  <c r="H226" i="25"/>
  <c r="E226" i="25"/>
  <c r="M225" i="25"/>
  <c r="L225" i="25"/>
  <c r="H225" i="25"/>
  <c r="E225" i="25"/>
  <c r="M224" i="25"/>
  <c r="L224" i="25"/>
  <c r="H224" i="25"/>
  <c r="E224" i="25"/>
  <c r="M223" i="25"/>
  <c r="L223" i="25"/>
  <c r="H223" i="25"/>
  <c r="E223" i="25"/>
  <c r="M222" i="25"/>
  <c r="L222" i="25"/>
  <c r="H222" i="25"/>
  <c r="E222" i="25"/>
  <c r="M221" i="25"/>
  <c r="L221" i="25"/>
  <c r="H221" i="25"/>
  <c r="E221" i="25"/>
  <c r="M220" i="25"/>
  <c r="L220" i="25"/>
  <c r="H220" i="25"/>
  <c r="E220" i="25"/>
  <c r="M219" i="25"/>
  <c r="L219" i="25"/>
  <c r="H219" i="25"/>
  <c r="E219" i="25"/>
  <c r="M218" i="25"/>
  <c r="L218" i="25"/>
  <c r="H218" i="25"/>
  <c r="E218" i="25"/>
  <c r="M217" i="25"/>
  <c r="L217" i="25"/>
  <c r="H217" i="25"/>
  <c r="E217" i="25"/>
  <c r="M216" i="25"/>
  <c r="L216" i="25"/>
  <c r="H216" i="25"/>
  <c r="E216" i="25"/>
  <c r="M215" i="25"/>
  <c r="L215" i="25"/>
  <c r="H215" i="25"/>
  <c r="E215" i="25"/>
  <c r="M214" i="25"/>
  <c r="L214" i="25"/>
  <c r="H214" i="25"/>
  <c r="E214" i="25"/>
  <c r="M213" i="25"/>
  <c r="L213" i="25"/>
  <c r="H213" i="25"/>
  <c r="E213" i="25"/>
  <c r="M212" i="25"/>
  <c r="L212" i="25"/>
  <c r="H212" i="25"/>
  <c r="E212" i="25"/>
  <c r="M211" i="25"/>
  <c r="L211" i="25"/>
  <c r="H211" i="25"/>
  <c r="E211" i="25"/>
  <c r="M210" i="25"/>
  <c r="L210" i="25"/>
  <c r="H210" i="25"/>
  <c r="E210" i="25"/>
  <c r="M209" i="25"/>
  <c r="L209" i="25"/>
  <c r="H209" i="25"/>
  <c r="E209" i="25"/>
  <c r="M208" i="25"/>
  <c r="L208" i="25"/>
  <c r="H208" i="25"/>
  <c r="E208" i="25"/>
  <c r="M207" i="25"/>
  <c r="L207" i="25"/>
  <c r="H207" i="25"/>
  <c r="E207" i="25"/>
  <c r="M206" i="25"/>
  <c r="L206" i="25"/>
  <c r="H206" i="25"/>
  <c r="E206" i="25"/>
  <c r="M205" i="25"/>
  <c r="L205" i="25"/>
  <c r="H205" i="25"/>
  <c r="E205" i="25"/>
  <c r="M204" i="25"/>
  <c r="L204" i="25"/>
  <c r="H204" i="25"/>
  <c r="E204" i="25"/>
  <c r="M203" i="25"/>
  <c r="L203" i="25"/>
  <c r="H203" i="25"/>
  <c r="E203" i="25"/>
  <c r="M202" i="25"/>
  <c r="L202" i="25"/>
  <c r="H202" i="25"/>
  <c r="E202" i="25"/>
  <c r="M201" i="25"/>
  <c r="L201" i="25"/>
  <c r="H201" i="25"/>
  <c r="E201" i="25"/>
  <c r="M200" i="25"/>
  <c r="L200" i="25"/>
  <c r="H200" i="25"/>
  <c r="E200" i="25"/>
  <c r="M199" i="25"/>
  <c r="L199" i="25"/>
  <c r="H199" i="25"/>
  <c r="E199" i="25"/>
  <c r="M198" i="25"/>
  <c r="L198" i="25"/>
  <c r="H198" i="25"/>
  <c r="E198" i="25"/>
  <c r="M197" i="25"/>
  <c r="L197" i="25"/>
  <c r="H197" i="25"/>
  <c r="E197" i="25"/>
  <c r="M196" i="25"/>
  <c r="L196" i="25"/>
  <c r="H196" i="25"/>
  <c r="E196" i="25"/>
  <c r="M195" i="25"/>
  <c r="L195" i="25"/>
  <c r="H195" i="25"/>
  <c r="E195" i="25"/>
  <c r="M194" i="25"/>
  <c r="L194" i="25"/>
  <c r="H194" i="25"/>
  <c r="E194" i="25"/>
  <c r="M193" i="25"/>
  <c r="L193" i="25"/>
  <c r="H193" i="25"/>
  <c r="E193" i="25"/>
  <c r="M192" i="25"/>
  <c r="L192" i="25"/>
  <c r="H192" i="25"/>
  <c r="E192" i="25"/>
  <c r="L191" i="25"/>
  <c r="O191" i="25" s="1"/>
  <c r="H191" i="25"/>
  <c r="E191" i="25"/>
  <c r="M190" i="25"/>
  <c r="L190" i="25"/>
  <c r="H190" i="25"/>
  <c r="E190" i="25"/>
  <c r="M189" i="25"/>
  <c r="L189" i="25"/>
  <c r="H189" i="25"/>
  <c r="E189" i="25"/>
  <c r="M188" i="25"/>
  <c r="L188" i="25"/>
  <c r="H188" i="25"/>
  <c r="E188" i="25"/>
  <c r="M187" i="25"/>
  <c r="L187" i="25"/>
  <c r="H187" i="25"/>
  <c r="E187" i="25"/>
  <c r="M186" i="25"/>
  <c r="L186" i="25"/>
  <c r="H186" i="25"/>
  <c r="E186" i="25"/>
  <c r="M185" i="25"/>
  <c r="L185" i="25"/>
  <c r="H185" i="25"/>
  <c r="E185" i="25"/>
  <c r="M184" i="25"/>
  <c r="L184" i="25"/>
  <c r="H184" i="25"/>
  <c r="E184" i="25"/>
  <c r="M183" i="25"/>
  <c r="L183" i="25"/>
  <c r="H183" i="25"/>
  <c r="E183" i="25"/>
  <c r="M182" i="25"/>
  <c r="L182" i="25"/>
  <c r="H182" i="25"/>
  <c r="E182" i="25"/>
  <c r="M181" i="25"/>
  <c r="L181" i="25"/>
  <c r="H181" i="25"/>
  <c r="E181" i="25"/>
  <c r="M180" i="25"/>
  <c r="L180" i="25"/>
  <c r="H180" i="25"/>
  <c r="E180" i="25"/>
  <c r="M179" i="25"/>
  <c r="L179" i="25"/>
  <c r="H179" i="25"/>
  <c r="E179" i="25"/>
  <c r="M178" i="25"/>
  <c r="O178" i="25" s="1"/>
  <c r="H178" i="25"/>
  <c r="E178" i="25"/>
  <c r="M177" i="25"/>
  <c r="L177" i="25"/>
  <c r="H177" i="25"/>
  <c r="E177" i="25"/>
  <c r="M176" i="25"/>
  <c r="L176" i="25"/>
  <c r="H176" i="25"/>
  <c r="E176" i="25"/>
  <c r="M175" i="25"/>
  <c r="L175" i="25"/>
  <c r="H175" i="25"/>
  <c r="E175" i="25"/>
  <c r="M174" i="25"/>
  <c r="O174" i="25" s="1"/>
  <c r="H174" i="25"/>
  <c r="E174" i="25"/>
  <c r="M173" i="25"/>
  <c r="L173" i="25"/>
  <c r="H173" i="25"/>
  <c r="E173" i="25"/>
  <c r="M172" i="25"/>
  <c r="L172" i="25"/>
  <c r="H172" i="25"/>
  <c r="E172" i="25"/>
  <c r="M171" i="25"/>
  <c r="L171" i="25"/>
  <c r="H171" i="25"/>
  <c r="E171" i="25"/>
  <c r="M170" i="25"/>
  <c r="O170" i="25" s="1"/>
  <c r="H170" i="25"/>
  <c r="E170" i="25"/>
  <c r="M169" i="25"/>
  <c r="L169" i="25"/>
  <c r="H169" i="25"/>
  <c r="E169" i="25"/>
  <c r="M168" i="25"/>
  <c r="O168" i="25" s="1"/>
  <c r="H168" i="25"/>
  <c r="E168" i="25"/>
  <c r="M167" i="25"/>
  <c r="O167" i="25" s="1"/>
  <c r="H167" i="25"/>
  <c r="E167" i="25"/>
  <c r="M166" i="25"/>
  <c r="L166" i="25"/>
  <c r="H166" i="25"/>
  <c r="E166" i="25"/>
  <c r="M165" i="25"/>
  <c r="L165" i="25"/>
  <c r="H165" i="25"/>
  <c r="E165" i="25"/>
  <c r="M164" i="25"/>
  <c r="L164" i="25"/>
  <c r="H164" i="25"/>
  <c r="E164" i="25"/>
  <c r="M163" i="25"/>
  <c r="L163" i="25"/>
  <c r="H163" i="25"/>
  <c r="E163" i="25"/>
  <c r="M162" i="25"/>
  <c r="L162" i="25"/>
  <c r="H162" i="25"/>
  <c r="E162" i="25"/>
  <c r="M161" i="25"/>
  <c r="L161" i="25"/>
  <c r="H161" i="25"/>
  <c r="E161" i="25"/>
  <c r="M160" i="25"/>
  <c r="L160" i="25"/>
  <c r="H160" i="25"/>
  <c r="E160" i="25"/>
  <c r="M159" i="25"/>
  <c r="L159" i="25"/>
  <c r="H159" i="25"/>
  <c r="E159" i="25"/>
  <c r="M158" i="25"/>
  <c r="L158" i="25"/>
  <c r="H158" i="25"/>
  <c r="E158" i="25"/>
  <c r="M157" i="25"/>
  <c r="O157" i="25" s="1"/>
  <c r="H157" i="25"/>
  <c r="E157" i="25"/>
  <c r="M156" i="25"/>
  <c r="O156" i="25" s="1"/>
  <c r="H156" i="25"/>
  <c r="E156" i="25"/>
  <c r="M155" i="25"/>
  <c r="L155" i="25"/>
  <c r="H155" i="25"/>
  <c r="E155" i="25"/>
  <c r="M154" i="25"/>
  <c r="L154" i="25"/>
  <c r="H154" i="25"/>
  <c r="E154" i="25"/>
  <c r="M153" i="25"/>
  <c r="L153" i="25"/>
  <c r="H153" i="25"/>
  <c r="E153" i="25"/>
  <c r="M152" i="25"/>
  <c r="L152" i="25"/>
  <c r="H152" i="25"/>
  <c r="E152" i="25"/>
  <c r="M151" i="25"/>
  <c r="O151" i="25" s="1"/>
  <c r="H151" i="25"/>
  <c r="E151" i="25"/>
  <c r="M150" i="25"/>
  <c r="L150" i="25"/>
  <c r="H150" i="25"/>
  <c r="E150" i="25"/>
  <c r="M149" i="25"/>
  <c r="L149" i="25"/>
  <c r="H149" i="25"/>
  <c r="E149" i="25"/>
  <c r="M148" i="25"/>
  <c r="L148" i="25"/>
  <c r="H148" i="25"/>
  <c r="E148" i="25"/>
  <c r="M147" i="25"/>
  <c r="L147" i="25"/>
  <c r="H147" i="25"/>
  <c r="E147" i="25"/>
  <c r="M146" i="25"/>
  <c r="L146" i="25"/>
  <c r="E146" i="25"/>
  <c r="M145" i="25"/>
  <c r="L145" i="25"/>
  <c r="H145" i="25"/>
  <c r="E145" i="25"/>
  <c r="M144" i="25"/>
  <c r="L144" i="25"/>
  <c r="H144" i="25"/>
  <c r="E144" i="25"/>
  <c r="M143" i="25"/>
  <c r="L143" i="25"/>
  <c r="H143" i="25"/>
  <c r="E143" i="25"/>
  <c r="M142" i="25"/>
  <c r="O142" i="25" s="1"/>
  <c r="H142" i="25"/>
  <c r="E142" i="25"/>
  <c r="M141" i="25"/>
  <c r="O141" i="25" s="1"/>
  <c r="H141" i="25"/>
  <c r="E141" i="25"/>
  <c r="M140" i="25"/>
  <c r="L140" i="25"/>
  <c r="H140" i="25"/>
  <c r="E140" i="25"/>
  <c r="M139" i="25"/>
  <c r="L139" i="25"/>
  <c r="H139" i="25"/>
  <c r="E139" i="25"/>
  <c r="M138" i="25"/>
  <c r="L138" i="25"/>
  <c r="H138" i="25"/>
  <c r="E138" i="25"/>
  <c r="M137" i="25"/>
  <c r="L137" i="25"/>
  <c r="H137" i="25"/>
  <c r="E137" i="25"/>
  <c r="M136" i="25"/>
  <c r="L136" i="25"/>
  <c r="H136" i="25"/>
  <c r="E136" i="25"/>
  <c r="M135" i="25"/>
  <c r="L135" i="25"/>
  <c r="H135" i="25"/>
  <c r="E135" i="25"/>
  <c r="M134" i="25"/>
  <c r="L134" i="25"/>
  <c r="H134" i="25"/>
  <c r="E134" i="25"/>
  <c r="M133" i="25"/>
  <c r="L133" i="25"/>
  <c r="H133" i="25"/>
  <c r="E133" i="25"/>
  <c r="M132" i="25"/>
  <c r="L132" i="25"/>
  <c r="H132" i="25"/>
  <c r="E132" i="25"/>
  <c r="M131" i="25"/>
  <c r="L131" i="25"/>
  <c r="H131" i="25"/>
  <c r="E131" i="25"/>
  <c r="M130" i="25"/>
  <c r="L130" i="25"/>
  <c r="H130" i="25"/>
  <c r="E130" i="25"/>
  <c r="M129" i="25"/>
  <c r="L129" i="25"/>
  <c r="H129" i="25"/>
  <c r="E129" i="25"/>
  <c r="M128" i="25"/>
  <c r="L128" i="25"/>
  <c r="H128" i="25"/>
  <c r="E128" i="25"/>
  <c r="M127" i="25"/>
  <c r="L127" i="25"/>
  <c r="H127" i="25"/>
  <c r="E127" i="25"/>
  <c r="M126" i="25"/>
  <c r="L126" i="25"/>
  <c r="H126" i="25"/>
  <c r="E126" i="25"/>
  <c r="M125" i="25"/>
  <c r="L125" i="25"/>
  <c r="H125" i="25"/>
  <c r="E125" i="25"/>
  <c r="M124" i="25"/>
  <c r="L124" i="25"/>
  <c r="H124" i="25"/>
  <c r="E124" i="25"/>
  <c r="M123" i="25"/>
  <c r="L123" i="25"/>
  <c r="H123" i="25"/>
  <c r="E123" i="25"/>
  <c r="M122" i="25"/>
  <c r="L122" i="25"/>
  <c r="H122" i="25"/>
  <c r="E122" i="25"/>
  <c r="M121" i="25"/>
  <c r="L121" i="25"/>
  <c r="H121" i="25"/>
  <c r="E121" i="25"/>
  <c r="M120" i="25"/>
  <c r="L120" i="25"/>
  <c r="H120" i="25"/>
  <c r="E120" i="25"/>
  <c r="M119" i="25"/>
  <c r="L119" i="25"/>
  <c r="H119" i="25"/>
  <c r="E119" i="25"/>
  <c r="M118" i="25"/>
  <c r="L118" i="25"/>
  <c r="H118" i="25"/>
  <c r="E118" i="25"/>
  <c r="M117" i="25"/>
  <c r="L117" i="25"/>
  <c r="H117" i="25"/>
  <c r="E117" i="25"/>
  <c r="M116" i="25"/>
  <c r="L116" i="25"/>
  <c r="H116" i="25"/>
  <c r="E116" i="25"/>
  <c r="M115" i="25"/>
  <c r="L115" i="25"/>
  <c r="H115" i="25"/>
  <c r="E115" i="25"/>
  <c r="M114" i="25"/>
  <c r="L114" i="25"/>
  <c r="H114" i="25"/>
  <c r="E114" i="25"/>
  <c r="M113" i="25"/>
  <c r="L113" i="25"/>
  <c r="H113" i="25"/>
  <c r="E113" i="25"/>
  <c r="M112" i="25"/>
  <c r="L112" i="25"/>
  <c r="H112" i="25"/>
  <c r="E112" i="25"/>
  <c r="M111" i="25"/>
  <c r="L111" i="25"/>
  <c r="H111" i="25"/>
  <c r="E111" i="25"/>
  <c r="M110" i="25"/>
  <c r="L110" i="25"/>
  <c r="H110" i="25"/>
  <c r="E110" i="25"/>
  <c r="M109" i="25"/>
  <c r="L109" i="25"/>
  <c r="H109" i="25"/>
  <c r="E109" i="25"/>
  <c r="M108" i="25"/>
  <c r="L108" i="25"/>
  <c r="H108" i="25"/>
  <c r="E108" i="25"/>
  <c r="M107" i="25"/>
  <c r="L107" i="25"/>
  <c r="H107" i="25"/>
  <c r="E107" i="25"/>
  <c r="M106" i="25"/>
  <c r="L106" i="25"/>
  <c r="H106" i="25"/>
  <c r="E106" i="25"/>
  <c r="M105" i="25"/>
  <c r="L105" i="25"/>
  <c r="H105" i="25"/>
  <c r="E105" i="25"/>
  <c r="M104" i="25"/>
  <c r="L104" i="25"/>
  <c r="H104" i="25"/>
  <c r="E104" i="25"/>
  <c r="M103" i="25"/>
  <c r="L103" i="25"/>
  <c r="H103" i="25"/>
  <c r="E103" i="25"/>
  <c r="M102" i="25"/>
  <c r="L102" i="25"/>
  <c r="H102" i="25"/>
  <c r="E102" i="25"/>
  <c r="M101" i="25"/>
  <c r="L101" i="25"/>
  <c r="H101" i="25"/>
  <c r="E101" i="25"/>
  <c r="M100" i="25"/>
  <c r="L100" i="25"/>
  <c r="H100" i="25"/>
  <c r="E100" i="25"/>
  <c r="M99" i="25"/>
  <c r="L99" i="25"/>
  <c r="H99" i="25"/>
  <c r="E99" i="25"/>
  <c r="M98" i="25"/>
  <c r="L98" i="25"/>
  <c r="H98" i="25"/>
  <c r="E98" i="25"/>
  <c r="M97" i="25"/>
  <c r="L97" i="25"/>
  <c r="H97" i="25"/>
  <c r="E97" i="25"/>
  <c r="M96" i="25"/>
  <c r="L96" i="25"/>
  <c r="H96" i="25"/>
  <c r="E96" i="25"/>
  <c r="M95" i="25"/>
  <c r="L95" i="25"/>
  <c r="H95" i="25"/>
  <c r="E95" i="25"/>
  <c r="M94" i="25"/>
  <c r="L94" i="25"/>
  <c r="H94" i="25"/>
  <c r="E94" i="25"/>
  <c r="M93" i="25"/>
  <c r="L93" i="25"/>
  <c r="H93" i="25"/>
  <c r="E93" i="25"/>
  <c r="M92" i="25"/>
  <c r="L92" i="25"/>
  <c r="H92" i="25"/>
  <c r="E92" i="25"/>
  <c r="M91" i="25"/>
  <c r="L91" i="25"/>
  <c r="H91" i="25"/>
  <c r="E91" i="25"/>
  <c r="M90" i="25"/>
  <c r="L90" i="25"/>
  <c r="H90" i="25"/>
  <c r="E90" i="25"/>
  <c r="M89" i="25"/>
  <c r="L89" i="25"/>
  <c r="H89" i="25"/>
  <c r="E89" i="25"/>
  <c r="M88" i="25"/>
  <c r="L88" i="25"/>
  <c r="H88" i="25"/>
  <c r="E88" i="25"/>
  <c r="M87" i="25"/>
  <c r="L87" i="25"/>
  <c r="H87" i="25"/>
  <c r="E87" i="25"/>
  <c r="M86" i="25"/>
  <c r="L86" i="25"/>
  <c r="H86" i="25"/>
  <c r="E86" i="25"/>
  <c r="M85" i="25"/>
  <c r="L85" i="25"/>
  <c r="H85" i="25"/>
  <c r="E85" i="25"/>
  <c r="M84" i="25"/>
  <c r="L84" i="25"/>
  <c r="H84" i="25"/>
  <c r="E84" i="25"/>
  <c r="M83" i="25"/>
  <c r="L83" i="25"/>
  <c r="H83" i="25"/>
  <c r="E83" i="25"/>
  <c r="M82" i="25"/>
  <c r="L82" i="25"/>
  <c r="H82" i="25"/>
  <c r="E82" i="25"/>
  <c r="M81" i="25"/>
  <c r="L81" i="25"/>
  <c r="H81" i="25"/>
  <c r="E81" i="25"/>
  <c r="M80" i="25"/>
  <c r="L80" i="25"/>
  <c r="H80" i="25"/>
  <c r="E80" i="25"/>
  <c r="M79" i="25"/>
  <c r="L79" i="25"/>
  <c r="H79" i="25"/>
  <c r="E79" i="25"/>
  <c r="M78" i="25"/>
  <c r="L78" i="25"/>
  <c r="H78" i="25"/>
  <c r="E78" i="25"/>
  <c r="M77" i="25"/>
  <c r="L77" i="25"/>
  <c r="H77" i="25"/>
  <c r="E77" i="25"/>
  <c r="M76" i="25"/>
  <c r="L76" i="25"/>
  <c r="H76" i="25"/>
  <c r="E76" i="25"/>
  <c r="M75" i="25"/>
  <c r="L75" i="25"/>
  <c r="H75" i="25"/>
  <c r="E75" i="25"/>
  <c r="M74" i="25"/>
  <c r="L74" i="25"/>
  <c r="H74" i="25"/>
  <c r="E74" i="25"/>
  <c r="M73" i="25"/>
  <c r="L73" i="25"/>
  <c r="H73" i="25"/>
  <c r="E73" i="25"/>
  <c r="M72" i="25"/>
  <c r="L72" i="25"/>
  <c r="H72" i="25"/>
  <c r="E72" i="25"/>
  <c r="M71" i="25"/>
  <c r="L71" i="25"/>
  <c r="H71" i="25"/>
  <c r="E71" i="25"/>
  <c r="M70" i="25"/>
  <c r="L70" i="25"/>
  <c r="H70" i="25"/>
  <c r="E70" i="25"/>
  <c r="M69" i="25"/>
  <c r="L69" i="25"/>
  <c r="H69" i="25"/>
  <c r="E69" i="25"/>
  <c r="M68" i="25"/>
  <c r="L68" i="25"/>
  <c r="H68" i="25"/>
  <c r="E68" i="25"/>
  <c r="M67" i="25"/>
  <c r="L67" i="25"/>
  <c r="H67" i="25"/>
  <c r="E67" i="25"/>
  <c r="M66" i="25"/>
  <c r="L66" i="25"/>
  <c r="H66" i="25"/>
  <c r="E66" i="25"/>
  <c r="M65" i="25"/>
  <c r="L65" i="25"/>
  <c r="H65" i="25"/>
  <c r="E65" i="25"/>
  <c r="M64" i="25"/>
  <c r="L64" i="25"/>
  <c r="H64" i="25"/>
  <c r="E64" i="25"/>
  <c r="M63" i="25"/>
  <c r="L63" i="25"/>
  <c r="H63" i="25"/>
  <c r="E63" i="25"/>
  <c r="M62" i="25"/>
  <c r="L62" i="25"/>
  <c r="H62" i="25"/>
  <c r="E62" i="25"/>
  <c r="M61" i="25"/>
  <c r="L61" i="25"/>
  <c r="H61" i="25"/>
  <c r="E61" i="25"/>
  <c r="M60" i="25"/>
  <c r="L60" i="25"/>
  <c r="H60" i="25"/>
  <c r="E60" i="25"/>
  <c r="M59" i="25"/>
  <c r="L59" i="25"/>
  <c r="H59" i="25"/>
  <c r="E59" i="25"/>
  <c r="M58" i="25"/>
  <c r="L58" i="25"/>
  <c r="H58" i="25"/>
  <c r="E58" i="25"/>
  <c r="M57" i="25"/>
  <c r="L57" i="25"/>
  <c r="H57" i="25"/>
  <c r="E57" i="25"/>
  <c r="M56" i="25"/>
  <c r="L56" i="25"/>
  <c r="H56" i="25"/>
  <c r="E56" i="25"/>
  <c r="M55" i="25"/>
  <c r="L55" i="25"/>
  <c r="H55" i="25"/>
  <c r="E55" i="25"/>
  <c r="N54" i="25"/>
  <c r="M54" i="25"/>
  <c r="L54" i="25"/>
  <c r="H54" i="25"/>
  <c r="E54" i="25"/>
  <c r="N53" i="25"/>
  <c r="M53" i="25"/>
  <c r="L53" i="25"/>
  <c r="H53" i="25"/>
  <c r="E53" i="25"/>
  <c r="N52" i="25"/>
  <c r="M52" i="25"/>
  <c r="L52" i="25"/>
  <c r="H52" i="25"/>
  <c r="E52" i="25"/>
  <c r="N51" i="25"/>
  <c r="M51" i="25"/>
  <c r="L51" i="25"/>
  <c r="H51" i="25"/>
  <c r="E51" i="25"/>
  <c r="N50" i="25"/>
  <c r="M50" i="25"/>
  <c r="L50" i="25"/>
  <c r="H50" i="25"/>
  <c r="E50" i="25"/>
  <c r="N49" i="25"/>
  <c r="M49" i="25"/>
  <c r="L49" i="25"/>
  <c r="H49" i="25"/>
  <c r="E49" i="25"/>
  <c r="N48" i="25"/>
  <c r="M48" i="25"/>
  <c r="L48" i="25"/>
  <c r="H48" i="25"/>
  <c r="E48" i="25"/>
  <c r="N47" i="25"/>
  <c r="M47" i="25"/>
  <c r="L47" i="25"/>
  <c r="H47" i="25"/>
  <c r="E47" i="25"/>
  <c r="N46" i="25"/>
  <c r="M46" i="25"/>
  <c r="L46" i="25"/>
  <c r="H46" i="25"/>
  <c r="E46" i="25"/>
  <c r="N45" i="25"/>
  <c r="M45" i="25"/>
  <c r="L45" i="25"/>
  <c r="H45" i="25"/>
  <c r="E45" i="25"/>
  <c r="N44" i="25"/>
  <c r="M44" i="25"/>
  <c r="L44" i="25"/>
  <c r="H44" i="25"/>
  <c r="E44" i="25"/>
  <c r="N43" i="25"/>
  <c r="M43" i="25"/>
  <c r="L43" i="25"/>
  <c r="H43" i="25"/>
  <c r="E43" i="25"/>
  <c r="N42" i="25"/>
  <c r="M42" i="25"/>
  <c r="L42" i="25"/>
  <c r="H42" i="25"/>
  <c r="E42" i="25"/>
  <c r="N41" i="25"/>
  <c r="M41" i="25"/>
  <c r="L41" i="25"/>
  <c r="H41" i="25"/>
  <c r="E41" i="25"/>
  <c r="N40" i="25"/>
  <c r="M40" i="25"/>
  <c r="L40" i="25"/>
  <c r="H40" i="25"/>
  <c r="E40" i="25"/>
  <c r="N39" i="25"/>
  <c r="M39" i="25"/>
  <c r="L39" i="25"/>
  <c r="H39" i="25"/>
  <c r="E39" i="25"/>
  <c r="N38" i="25"/>
  <c r="M38" i="25"/>
  <c r="L38" i="25"/>
  <c r="H38" i="25"/>
  <c r="E38" i="25"/>
  <c r="N37" i="25"/>
  <c r="M37" i="25"/>
  <c r="L37" i="25"/>
  <c r="H37" i="25"/>
  <c r="E37" i="25"/>
  <c r="N36" i="25"/>
  <c r="M36" i="25"/>
  <c r="L36" i="25"/>
  <c r="H36" i="25"/>
  <c r="E36" i="25"/>
  <c r="N35" i="25"/>
  <c r="M35" i="25"/>
  <c r="L35" i="25"/>
  <c r="H35" i="25"/>
  <c r="E35" i="25"/>
  <c r="N34" i="25"/>
  <c r="M34" i="25"/>
  <c r="L34" i="25"/>
  <c r="H34" i="25"/>
  <c r="E34" i="25"/>
  <c r="N33" i="25"/>
  <c r="M33" i="25"/>
  <c r="L33" i="25"/>
  <c r="H33" i="25"/>
  <c r="E33" i="25"/>
  <c r="N32" i="25"/>
  <c r="M32" i="25"/>
  <c r="L32" i="25"/>
  <c r="H32" i="25"/>
  <c r="E32" i="25"/>
  <c r="N31" i="25"/>
  <c r="M31" i="25"/>
  <c r="L31" i="25"/>
  <c r="H31" i="25"/>
  <c r="E31" i="25"/>
  <c r="N30" i="25"/>
  <c r="M30" i="25"/>
  <c r="L30" i="25"/>
  <c r="H30" i="25"/>
  <c r="E30" i="25"/>
  <c r="N29" i="25"/>
  <c r="M29" i="25"/>
  <c r="L29" i="25"/>
  <c r="H29" i="25"/>
  <c r="E29" i="25"/>
  <c r="N28" i="25"/>
  <c r="M28" i="25"/>
  <c r="L28" i="25"/>
  <c r="H28" i="25"/>
  <c r="E28" i="25"/>
  <c r="N27" i="25"/>
  <c r="M27" i="25"/>
  <c r="L27" i="25"/>
  <c r="H27" i="25"/>
  <c r="E27" i="25"/>
  <c r="N26" i="25"/>
  <c r="M26" i="25"/>
  <c r="L26" i="25"/>
  <c r="H26" i="25"/>
  <c r="E26" i="25"/>
  <c r="N25" i="25"/>
  <c r="M25" i="25"/>
  <c r="L25" i="25"/>
  <c r="H25" i="25"/>
  <c r="E25" i="25"/>
  <c r="N24" i="25"/>
  <c r="M24" i="25"/>
  <c r="L24" i="25"/>
  <c r="H24" i="25"/>
  <c r="E24" i="25"/>
  <c r="N23" i="25"/>
  <c r="M23" i="25"/>
  <c r="L23" i="25"/>
  <c r="H23" i="25"/>
  <c r="E23" i="25"/>
  <c r="N22" i="25"/>
  <c r="M22" i="25"/>
  <c r="L22" i="25"/>
  <c r="H22" i="25"/>
  <c r="E22" i="25"/>
  <c r="N21" i="25"/>
  <c r="M21" i="25"/>
  <c r="L21" i="25"/>
  <c r="H21" i="25"/>
  <c r="E21" i="25"/>
  <c r="M7" i="25"/>
  <c r="B20" i="22"/>
  <c r="L16" i="22"/>
  <c r="I13" i="22"/>
  <c r="K16" i="22"/>
  <c r="M16" i="22"/>
  <c r="M20" i="22"/>
  <c r="J3" i="22"/>
  <c r="G14" i="13"/>
  <c r="F14" i="13"/>
  <c r="C14" i="13"/>
  <c r="B14" i="13"/>
  <c r="G9" i="13"/>
  <c r="F9" i="13"/>
  <c r="C9" i="13"/>
  <c r="E9" i="13" s="1"/>
  <c r="K13" i="13"/>
  <c r="J14" i="13"/>
  <c r="N14" i="13"/>
  <c r="M14" i="13"/>
  <c r="M35" i="13"/>
  <c r="N9" i="13"/>
  <c r="M9" i="13"/>
  <c r="L9" i="13"/>
  <c r="K19" i="13"/>
  <c r="M19" i="13"/>
  <c r="M12" i="13"/>
  <c r="G4" i="24"/>
  <c r="F4" i="24"/>
  <c r="H4" i="24" s="1"/>
  <c r="B4" i="24"/>
  <c r="L4" i="24" s="1"/>
  <c r="C4" i="24"/>
  <c r="I4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M240" i="24"/>
  <c r="O240" i="24" s="1"/>
  <c r="H240" i="24"/>
  <c r="E240" i="24"/>
  <c r="M239" i="24"/>
  <c r="O239" i="24" s="1"/>
  <c r="H239" i="24"/>
  <c r="E239" i="24"/>
  <c r="M238" i="24"/>
  <c r="O238" i="24" s="1"/>
  <c r="H238" i="24"/>
  <c r="E238" i="24"/>
  <c r="M237" i="24"/>
  <c r="O237" i="24" s="1"/>
  <c r="H237" i="24"/>
  <c r="E237" i="24"/>
  <c r="M236" i="24"/>
  <c r="O236" i="24" s="1"/>
  <c r="H236" i="24"/>
  <c r="E236" i="24"/>
  <c r="M235" i="24"/>
  <c r="O235" i="24" s="1"/>
  <c r="H235" i="24"/>
  <c r="E235" i="24"/>
  <c r="M234" i="24"/>
  <c r="O234" i="24" s="1"/>
  <c r="H234" i="24"/>
  <c r="E234" i="24"/>
  <c r="M233" i="24"/>
  <c r="O233" i="24" s="1"/>
  <c r="H233" i="24"/>
  <c r="E233" i="24"/>
  <c r="M232" i="24"/>
  <c r="O232" i="24" s="1"/>
  <c r="H232" i="24"/>
  <c r="E232" i="24"/>
  <c r="M231" i="24"/>
  <c r="O231" i="24" s="1"/>
  <c r="H231" i="24"/>
  <c r="E231" i="24"/>
  <c r="M230" i="24"/>
  <c r="O230" i="24" s="1"/>
  <c r="H230" i="24"/>
  <c r="E230" i="24"/>
  <c r="M229" i="24"/>
  <c r="O229" i="24" s="1"/>
  <c r="H229" i="24"/>
  <c r="E229" i="24"/>
  <c r="M228" i="24"/>
  <c r="O228" i="24" s="1"/>
  <c r="H228" i="24"/>
  <c r="E228" i="24"/>
  <c r="M227" i="24"/>
  <c r="O227" i="24" s="1"/>
  <c r="H227" i="24"/>
  <c r="E227" i="24"/>
  <c r="M226" i="24"/>
  <c r="O226" i="24" s="1"/>
  <c r="H226" i="24"/>
  <c r="E226" i="24"/>
  <c r="M225" i="24"/>
  <c r="O225" i="24" s="1"/>
  <c r="H225" i="24"/>
  <c r="E225" i="24"/>
  <c r="M224" i="24"/>
  <c r="O224" i="24" s="1"/>
  <c r="H224" i="24"/>
  <c r="E224" i="24"/>
  <c r="M223" i="24"/>
  <c r="O223" i="24" s="1"/>
  <c r="H223" i="24"/>
  <c r="E223" i="24"/>
  <c r="M222" i="24"/>
  <c r="O222" i="24" s="1"/>
  <c r="H222" i="24"/>
  <c r="E222" i="24"/>
  <c r="M221" i="24"/>
  <c r="O221" i="24" s="1"/>
  <c r="H221" i="24"/>
  <c r="E221" i="24"/>
  <c r="M220" i="24"/>
  <c r="O220" i="24" s="1"/>
  <c r="H220" i="24"/>
  <c r="E220" i="24"/>
  <c r="M219" i="24"/>
  <c r="O219" i="24" s="1"/>
  <c r="H219" i="24"/>
  <c r="E219" i="24"/>
  <c r="M218" i="24"/>
  <c r="O218" i="24" s="1"/>
  <c r="H218" i="24"/>
  <c r="E218" i="24"/>
  <c r="M217" i="24"/>
  <c r="L217" i="24"/>
  <c r="O217" i="24" s="1"/>
  <c r="H217" i="24"/>
  <c r="E217" i="24"/>
  <c r="M216" i="24"/>
  <c r="L216" i="24"/>
  <c r="H216" i="24"/>
  <c r="E216" i="24"/>
  <c r="M215" i="24"/>
  <c r="L215" i="24"/>
  <c r="H215" i="24"/>
  <c r="E215" i="24"/>
  <c r="M214" i="24"/>
  <c r="L214" i="24"/>
  <c r="O214" i="24" s="1"/>
  <c r="H214" i="24"/>
  <c r="E214" i="24"/>
  <c r="M213" i="24"/>
  <c r="L213" i="24"/>
  <c r="H213" i="24"/>
  <c r="E213" i="24"/>
  <c r="M212" i="24"/>
  <c r="L212" i="24"/>
  <c r="H212" i="24"/>
  <c r="E212" i="24"/>
  <c r="M211" i="24"/>
  <c r="L211" i="24"/>
  <c r="O211" i="24" s="1"/>
  <c r="H211" i="24"/>
  <c r="E211" i="24"/>
  <c r="M210" i="24"/>
  <c r="L210" i="24"/>
  <c r="H210" i="24"/>
  <c r="E210" i="24"/>
  <c r="M209" i="24"/>
  <c r="L209" i="24"/>
  <c r="H209" i="24"/>
  <c r="E209" i="24"/>
  <c r="M208" i="24"/>
  <c r="L208" i="24"/>
  <c r="O208" i="24" s="1"/>
  <c r="H208" i="24"/>
  <c r="E208" i="24"/>
  <c r="M207" i="24"/>
  <c r="L207" i="24"/>
  <c r="H207" i="24"/>
  <c r="E207" i="24"/>
  <c r="M206" i="24"/>
  <c r="L206" i="24"/>
  <c r="H206" i="24"/>
  <c r="E206" i="24"/>
  <c r="M205" i="24"/>
  <c r="L205" i="24"/>
  <c r="O205" i="24" s="1"/>
  <c r="H205" i="24"/>
  <c r="E205" i="24"/>
  <c r="M204" i="24"/>
  <c r="L204" i="24"/>
  <c r="H204" i="24"/>
  <c r="E204" i="24"/>
  <c r="M203" i="24"/>
  <c r="L203" i="24"/>
  <c r="H203" i="24"/>
  <c r="E203" i="24"/>
  <c r="M202" i="24"/>
  <c r="L202" i="24"/>
  <c r="H202" i="24"/>
  <c r="E202" i="24"/>
  <c r="M201" i="24"/>
  <c r="L201" i="24"/>
  <c r="H201" i="24"/>
  <c r="E201" i="24"/>
  <c r="M200" i="24"/>
  <c r="L200" i="24"/>
  <c r="H200" i="24"/>
  <c r="E200" i="24"/>
  <c r="M199" i="24"/>
  <c r="L199" i="24"/>
  <c r="H199" i="24"/>
  <c r="E199" i="24"/>
  <c r="M198" i="24"/>
  <c r="L198" i="24"/>
  <c r="H198" i="24"/>
  <c r="E198" i="24"/>
  <c r="M197" i="24"/>
  <c r="L197" i="24"/>
  <c r="H197" i="24"/>
  <c r="E197" i="24"/>
  <c r="M196" i="24"/>
  <c r="L196" i="24"/>
  <c r="H196" i="24"/>
  <c r="E196" i="24"/>
  <c r="M195" i="24"/>
  <c r="L195" i="24"/>
  <c r="H195" i="24"/>
  <c r="E195" i="24"/>
  <c r="M194" i="24"/>
  <c r="L194" i="24"/>
  <c r="H194" i="24"/>
  <c r="E194" i="24"/>
  <c r="M193" i="24"/>
  <c r="L193" i="24"/>
  <c r="H193" i="24"/>
  <c r="E193" i="24"/>
  <c r="M192" i="24"/>
  <c r="L192" i="24"/>
  <c r="H192" i="24"/>
  <c r="E192" i="24"/>
  <c r="M191" i="24"/>
  <c r="L191" i="24"/>
  <c r="H191" i="24"/>
  <c r="E191" i="24"/>
  <c r="M190" i="24"/>
  <c r="L190" i="24"/>
  <c r="O190" i="24" s="1"/>
  <c r="H190" i="24"/>
  <c r="E190" i="24"/>
  <c r="M189" i="24"/>
  <c r="L189" i="24"/>
  <c r="H189" i="24"/>
  <c r="E189" i="24"/>
  <c r="M188" i="24"/>
  <c r="L188" i="24"/>
  <c r="H188" i="24"/>
  <c r="E188" i="24"/>
  <c r="M187" i="24"/>
  <c r="L187" i="24"/>
  <c r="O187" i="24" s="1"/>
  <c r="H187" i="24"/>
  <c r="E187" i="24"/>
  <c r="M186" i="24"/>
  <c r="L186" i="24"/>
  <c r="H186" i="24"/>
  <c r="E186" i="24"/>
  <c r="M185" i="24"/>
  <c r="L185" i="24"/>
  <c r="H185" i="24"/>
  <c r="E185" i="24"/>
  <c r="M184" i="24"/>
  <c r="L184" i="24"/>
  <c r="O184" i="24" s="1"/>
  <c r="H184" i="24"/>
  <c r="E184" i="24"/>
  <c r="M183" i="24"/>
  <c r="L183" i="24"/>
  <c r="H183" i="24"/>
  <c r="E183" i="24"/>
  <c r="M182" i="24"/>
  <c r="L182" i="24"/>
  <c r="H182" i="24"/>
  <c r="E182" i="24"/>
  <c r="L181" i="24"/>
  <c r="O181" i="24" s="1"/>
  <c r="H181" i="24"/>
  <c r="E181" i="24"/>
  <c r="M180" i="24"/>
  <c r="L180" i="24"/>
  <c r="H180" i="24"/>
  <c r="E180" i="24"/>
  <c r="M179" i="24"/>
  <c r="L179" i="24"/>
  <c r="O179" i="24" s="1"/>
  <c r="H179" i="24"/>
  <c r="E179" i="24"/>
  <c r="M178" i="24"/>
  <c r="L178" i="24"/>
  <c r="H178" i="24"/>
  <c r="E178" i="24"/>
  <c r="M177" i="24"/>
  <c r="L177" i="24"/>
  <c r="H177" i="24"/>
  <c r="E177" i="24"/>
  <c r="M176" i="24"/>
  <c r="L176" i="24"/>
  <c r="O176" i="24" s="1"/>
  <c r="H176" i="24"/>
  <c r="E176" i="24"/>
  <c r="M175" i="24"/>
  <c r="L175" i="24"/>
  <c r="H175" i="24"/>
  <c r="E175" i="24"/>
  <c r="M174" i="24"/>
  <c r="L174" i="24"/>
  <c r="H174" i="24"/>
  <c r="E174" i="24"/>
  <c r="M173" i="24"/>
  <c r="L173" i="24"/>
  <c r="O173" i="24" s="1"/>
  <c r="H173" i="24"/>
  <c r="E173" i="24"/>
  <c r="M172" i="24"/>
  <c r="L172" i="24"/>
  <c r="H172" i="24"/>
  <c r="E172" i="24"/>
  <c r="M171" i="24"/>
  <c r="L171" i="24"/>
  <c r="H171" i="24"/>
  <c r="E171" i="24"/>
  <c r="M170" i="24"/>
  <c r="L170" i="24"/>
  <c r="O170" i="24" s="1"/>
  <c r="H170" i="24"/>
  <c r="E170" i="24"/>
  <c r="M169" i="24"/>
  <c r="L169" i="24"/>
  <c r="H169" i="24"/>
  <c r="E169" i="24"/>
  <c r="M168" i="24"/>
  <c r="O168" i="24" s="1"/>
  <c r="H168" i="24"/>
  <c r="E168" i="24"/>
  <c r="M167" i="24"/>
  <c r="L167" i="24"/>
  <c r="H167" i="24"/>
  <c r="E167" i="24"/>
  <c r="M166" i="24"/>
  <c r="L166" i="24"/>
  <c r="H166" i="24"/>
  <c r="E166" i="24"/>
  <c r="M165" i="24"/>
  <c r="L165" i="24"/>
  <c r="O165" i="24" s="1"/>
  <c r="H165" i="24"/>
  <c r="E165" i="24"/>
  <c r="M164" i="24"/>
  <c r="O164" i="24" s="1"/>
  <c r="H164" i="24"/>
  <c r="E164" i="24"/>
  <c r="M163" i="24"/>
  <c r="L163" i="24"/>
  <c r="H163" i="24"/>
  <c r="E163" i="24"/>
  <c r="M162" i="24"/>
  <c r="L162" i="24"/>
  <c r="H162" i="24"/>
  <c r="E162" i="24"/>
  <c r="M161" i="24"/>
  <c r="L161" i="24"/>
  <c r="O161" i="24" s="1"/>
  <c r="H161" i="24"/>
  <c r="E161" i="24"/>
  <c r="M160" i="24"/>
  <c r="O160" i="24" s="1"/>
  <c r="H160" i="24"/>
  <c r="E160" i="24"/>
  <c r="M159" i="24"/>
  <c r="L159" i="24"/>
  <c r="H159" i="24"/>
  <c r="E159" i="24"/>
  <c r="M158" i="24"/>
  <c r="O158" i="24" s="1"/>
  <c r="H158" i="24"/>
  <c r="E158" i="24"/>
  <c r="M157" i="24"/>
  <c r="O157" i="24" s="1"/>
  <c r="H157" i="24"/>
  <c r="E157" i="24"/>
  <c r="M156" i="24"/>
  <c r="L156" i="24"/>
  <c r="H156" i="24"/>
  <c r="E156" i="24"/>
  <c r="M155" i="24"/>
  <c r="L155" i="24"/>
  <c r="H155" i="24"/>
  <c r="E155" i="24"/>
  <c r="M154" i="24"/>
  <c r="L154" i="24"/>
  <c r="H154" i="24"/>
  <c r="E154" i="24"/>
  <c r="M153" i="24"/>
  <c r="L153" i="24"/>
  <c r="H153" i="24"/>
  <c r="E153" i="24"/>
  <c r="M152" i="24"/>
  <c r="L152" i="24"/>
  <c r="H152" i="24"/>
  <c r="E152" i="24"/>
  <c r="M151" i="24"/>
  <c r="L151" i="24"/>
  <c r="H151" i="24"/>
  <c r="E151" i="24"/>
  <c r="M150" i="24"/>
  <c r="L150" i="24"/>
  <c r="H150" i="24"/>
  <c r="E150" i="24"/>
  <c r="M149" i="24"/>
  <c r="L149" i="24"/>
  <c r="H149" i="24"/>
  <c r="E149" i="24"/>
  <c r="M148" i="24"/>
  <c r="L148" i="24"/>
  <c r="H148" i="24"/>
  <c r="E148" i="24"/>
  <c r="M147" i="24"/>
  <c r="O147" i="24" s="1"/>
  <c r="H147" i="24"/>
  <c r="E147" i="24"/>
  <c r="M146" i="24"/>
  <c r="O146" i="24" s="1"/>
  <c r="H146" i="24"/>
  <c r="E146" i="24"/>
  <c r="M145" i="24"/>
  <c r="L145" i="24"/>
  <c r="H145" i="24"/>
  <c r="E145" i="24"/>
  <c r="M144" i="24"/>
  <c r="L144" i="24"/>
  <c r="H144" i="24"/>
  <c r="E144" i="24"/>
  <c r="M143" i="24"/>
  <c r="L143" i="24"/>
  <c r="H143" i="24"/>
  <c r="E143" i="24"/>
  <c r="M142" i="24"/>
  <c r="L142" i="24"/>
  <c r="H142" i="24"/>
  <c r="E142" i="24"/>
  <c r="M141" i="24"/>
  <c r="O141" i="24" s="1"/>
  <c r="H141" i="24"/>
  <c r="E141" i="24"/>
  <c r="M140" i="24"/>
  <c r="L140" i="24"/>
  <c r="H140" i="24"/>
  <c r="E140" i="24"/>
  <c r="M139" i="24"/>
  <c r="L139" i="24"/>
  <c r="H139" i="24"/>
  <c r="E139" i="24"/>
  <c r="M138" i="24"/>
  <c r="L138" i="24"/>
  <c r="H138" i="24"/>
  <c r="E138" i="24"/>
  <c r="M137" i="24"/>
  <c r="L137" i="24"/>
  <c r="H137" i="24"/>
  <c r="E137" i="24"/>
  <c r="M136" i="24"/>
  <c r="L136" i="24"/>
  <c r="E136" i="24"/>
  <c r="M135" i="24"/>
  <c r="L135" i="24"/>
  <c r="H135" i="24"/>
  <c r="E135" i="24"/>
  <c r="M134" i="24"/>
  <c r="L134" i="24"/>
  <c r="O134" i="24" s="1"/>
  <c r="H134" i="24"/>
  <c r="E134" i="24"/>
  <c r="M133" i="24"/>
  <c r="L133" i="24"/>
  <c r="O133" i="24" s="1"/>
  <c r="H133" i="24"/>
  <c r="E133" i="24"/>
  <c r="M132" i="24"/>
  <c r="O132" i="24" s="1"/>
  <c r="H132" i="24"/>
  <c r="E132" i="24"/>
  <c r="M131" i="24"/>
  <c r="O131" i="24" s="1"/>
  <c r="H131" i="24"/>
  <c r="E131" i="24"/>
  <c r="M130" i="24"/>
  <c r="L130" i="24"/>
  <c r="O130" i="24" s="1"/>
  <c r="H130" i="24"/>
  <c r="E130" i="24"/>
  <c r="M129" i="24"/>
  <c r="L129" i="24"/>
  <c r="H129" i="24"/>
  <c r="E129" i="24"/>
  <c r="M128" i="24"/>
  <c r="L128" i="24"/>
  <c r="H128" i="24"/>
  <c r="E128" i="24"/>
  <c r="M127" i="24"/>
  <c r="L127" i="24"/>
  <c r="O127" i="24" s="1"/>
  <c r="H127" i="24"/>
  <c r="E127" i="24"/>
  <c r="M126" i="24"/>
  <c r="L126" i="24"/>
  <c r="H126" i="24"/>
  <c r="E126" i="24"/>
  <c r="M125" i="24"/>
  <c r="L125" i="24"/>
  <c r="H125" i="24"/>
  <c r="E125" i="24"/>
  <c r="M124" i="24"/>
  <c r="L124" i="24"/>
  <c r="O124" i="24" s="1"/>
  <c r="H124" i="24"/>
  <c r="E124" i="24"/>
  <c r="M123" i="24"/>
  <c r="L123" i="24"/>
  <c r="H123" i="24"/>
  <c r="E123" i="24"/>
  <c r="M122" i="24"/>
  <c r="L122" i="24"/>
  <c r="H122" i="24"/>
  <c r="E122" i="24"/>
  <c r="M121" i="24"/>
  <c r="L121" i="24"/>
  <c r="O121" i="24" s="1"/>
  <c r="H121" i="24"/>
  <c r="E121" i="24"/>
  <c r="M120" i="24"/>
  <c r="L120" i="24"/>
  <c r="H120" i="24"/>
  <c r="E120" i="24"/>
  <c r="M119" i="24"/>
  <c r="L119" i="24"/>
  <c r="H119" i="24"/>
  <c r="E119" i="24"/>
  <c r="M118" i="24"/>
  <c r="L118" i="24"/>
  <c r="O118" i="24" s="1"/>
  <c r="H118" i="24"/>
  <c r="E118" i="24"/>
  <c r="M117" i="24"/>
  <c r="L117" i="24"/>
  <c r="H117" i="24"/>
  <c r="E117" i="24"/>
  <c r="M116" i="24"/>
  <c r="L116" i="24"/>
  <c r="H116" i="24"/>
  <c r="E116" i="24"/>
  <c r="M115" i="24"/>
  <c r="L115" i="24"/>
  <c r="O115" i="24" s="1"/>
  <c r="H115" i="24"/>
  <c r="E115" i="24"/>
  <c r="M114" i="24"/>
  <c r="L114" i="24"/>
  <c r="H114" i="24"/>
  <c r="E114" i="24"/>
  <c r="M113" i="24"/>
  <c r="L113" i="24"/>
  <c r="H113" i="24"/>
  <c r="E113" i="24"/>
  <c r="M112" i="24"/>
  <c r="L112" i="24"/>
  <c r="O112" i="24" s="1"/>
  <c r="H112" i="24"/>
  <c r="E112" i="24"/>
  <c r="M111" i="24"/>
  <c r="L111" i="24"/>
  <c r="H111" i="24"/>
  <c r="E111" i="24"/>
  <c r="M110" i="24"/>
  <c r="L110" i="24"/>
  <c r="H110" i="24"/>
  <c r="E110" i="24"/>
  <c r="M109" i="24"/>
  <c r="L109" i="24"/>
  <c r="O109" i="24" s="1"/>
  <c r="H109" i="24"/>
  <c r="E109" i="24"/>
  <c r="M108" i="24"/>
  <c r="L108" i="24"/>
  <c r="H108" i="24"/>
  <c r="E108" i="24"/>
  <c r="M107" i="24"/>
  <c r="L107" i="24"/>
  <c r="H107" i="24"/>
  <c r="E107" i="24"/>
  <c r="M106" i="24"/>
  <c r="L106" i="24"/>
  <c r="H106" i="24"/>
  <c r="E106" i="24"/>
  <c r="M105" i="24"/>
  <c r="L105" i="24"/>
  <c r="H105" i="24"/>
  <c r="E105" i="24"/>
  <c r="M104" i="24"/>
  <c r="L104" i="24"/>
  <c r="H104" i="24"/>
  <c r="E104" i="24"/>
  <c r="M103" i="24"/>
  <c r="L103" i="24"/>
  <c r="H103" i="24"/>
  <c r="E103" i="24"/>
  <c r="M102" i="24"/>
  <c r="L102" i="24"/>
  <c r="H102" i="24"/>
  <c r="E102" i="24"/>
  <c r="M101" i="24"/>
  <c r="L101" i="24"/>
  <c r="H101" i="24"/>
  <c r="E101" i="24"/>
  <c r="M100" i="24"/>
  <c r="L100" i="24"/>
  <c r="H100" i="24"/>
  <c r="E100" i="24"/>
  <c r="M99" i="24"/>
  <c r="L99" i="24"/>
  <c r="H99" i="24"/>
  <c r="E99" i="24"/>
  <c r="M98" i="24"/>
  <c r="L98" i="24"/>
  <c r="H98" i="24"/>
  <c r="E98" i="24"/>
  <c r="M97" i="24"/>
  <c r="L97" i="24"/>
  <c r="H97" i="24"/>
  <c r="E97" i="24"/>
  <c r="M96" i="24"/>
  <c r="L96" i="24"/>
  <c r="H96" i="24"/>
  <c r="E96" i="24"/>
  <c r="M95" i="24"/>
  <c r="L95" i="24"/>
  <c r="H95" i="24"/>
  <c r="E95" i="24"/>
  <c r="M94" i="24"/>
  <c r="L94" i="24"/>
  <c r="O94" i="24" s="1"/>
  <c r="H94" i="24"/>
  <c r="E94" i="24"/>
  <c r="M93" i="24"/>
  <c r="L93" i="24"/>
  <c r="H93" i="24"/>
  <c r="E93" i="24"/>
  <c r="M92" i="24"/>
  <c r="L92" i="24"/>
  <c r="H92" i="24"/>
  <c r="E92" i="24"/>
  <c r="M91" i="24"/>
  <c r="L91" i="24"/>
  <c r="H91" i="24"/>
  <c r="E91" i="24"/>
  <c r="M90" i="24"/>
  <c r="L90" i="24"/>
  <c r="H90" i="24"/>
  <c r="E90" i="24"/>
  <c r="M89" i="24"/>
  <c r="L89" i="24"/>
  <c r="H89" i="24"/>
  <c r="E89" i="24"/>
  <c r="M88" i="24"/>
  <c r="L88" i="24"/>
  <c r="H88" i="24"/>
  <c r="E88" i="24"/>
  <c r="M87" i="24"/>
  <c r="L87" i="24"/>
  <c r="H87" i="24"/>
  <c r="E87" i="24"/>
  <c r="M86" i="24"/>
  <c r="L86" i="24"/>
  <c r="H86" i="24"/>
  <c r="E86" i="24"/>
  <c r="M85" i="24"/>
  <c r="L85" i="24"/>
  <c r="O85" i="24" s="1"/>
  <c r="H85" i="24"/>
  <c r="E85" i="24"/>
  <c r="M84" i="24"/>
  <c r="L84" i="24"/>
  <c r="H84" i="24"/>
  <c r="E84" i="24"/>
  <c r="M83" i="24"/>
  <c r="L83" i="24"/>
  <c r="H83" i="24"/>
  <c r="E83" i="24"/>
  <c r="M82" i="24"/>
  <c r="L82" i="24"/>
  <c r="O82" i="24" s="1"/>
  <c r="H82" i="24"/>
  <c r="E82" i="24"/>
  <c r="M81" i="24"/>
  <c r="L81" i="24"/>
  <c r="H81" i="24"/>
  <c r="E81" i="24"/>
  <c r="M80" i="24"/>
  <c r="L80" i="24"/>
  <c r="H80" i="24"/>
  <c r="E80" i="24"/>
  <c r="M79" i="24"/>
  <c r="L79" i="24"/>
  <c r="H79" i="24"/>
  <c r="E79" i="24"/>
  <c r="M78" i="24"/>
  <c r="L78" i="24"/>
  <c r="H78" i="24"/>
  <c r="E78" i="24"/>
  <c r="M77" i="24"/>
  <c r="L77" i="24"/>
  <c r="H77" i="24"/>
  <c r="E77" i="24"/>
  <c r="M76" i="24"/>
  <c r="L76" i="24"/>
  <c r="H76" i="24"/>
  <c r="E76" i="24"/>
  <c r="M75" i="24"/>
  <c r="L75" i="24"/>
  <c r="H75" i="24"/>
  <c r="E75" i="24"/>
  <c r="M74" i="24"/>
  <c r="L74" i="24"/>
  <c r="H74" i="24"/>
  <c r="E74" i="24"/>
  <c r="M73" i="24"/>
  <c r="L73" i="24"/>
  <c r="H73" i="24"/>
  <c r="E73" i="24"/>
  <c r="M72" i="24"/>
  <c r="L72" i="24"/>
  <c r="H72" i="24"/>
  <c r="E72" i="24"/>
  <c r="M71" i="24"/>
  <c r="L71" i="24"/>
  <c r="H71" i="24"/>
  <c r="E71" i="24"/>
  <c r="M70" i="24"/>
  <c r="L70" i="24"/>
  <c r="O70" i="24" s="1"/>
  <c r="H70" i="24"/>
  <c r="E70" i="24"/>
  <c r="M69" i="24"/>
  <c r="L69" i="24"/>
  <c r="H69" i="24"/>
  <c r="E69" i="24"/>
  <c r="M68" i="24"/>
  <c r="L68" i="24"/>
  <c r="H68" i="24"/>
  <c r="E68" i="24"/>
  <c r="M67" i="24"/>
  <c r="L67" i="24"/>
  <c r="H67" i="24"/>
  <c r="E67" i="24"/>
  <c r="M66" i="24"/>
  <c r="L66" i="24"/>
  <c r="H66" i="24"/>
  <c r="E66" i="24"/>
  <c r="M65" i="24"/>
  <c r="L65" i="24"/>
  <c r="H65" i="24"/>
  <c r="E65" i="24"/>
  <c r="M64" i="24"/>
  <c r="L64" i="24"/>
  <c r="H64" i="24"/>
  <c r="E64" i="24"/>
  <c r="M63" i="24"/>
  <c r="L63" i="24"/>
  <c r="H63" i="24"/>
  <c r="E63" i="24"/>
  <c r="M62" i="24"/>
  <c r="L62" i="24"/>
  <c r="H62" i="24"/>
  <c r="E62" i="24"/>
  <c r="M61" i="24"/>
  <c r="L61" i="24"/>
  <c r="H61" i="24"/>
  <c r="E61" i="24"/>
  <c r="M60" i="24"/>
  <c r="L60" i="24"/>
  <c r="H60" i="24"/>
  <c r="E60" i="24"/>
  <c r="M59" i="24"/>
  <c r="L59" i="24"/>
  <c r="H59" i="24"/>
  <c r="E59" i="24"/>
  <c r="M58" i="24"/>
  <c r="L58" i="24"/>
  <c r="O58" i="24" s="1"/>
  <c r="H58" i="24"/>
  <c r="E58" i="24"/>
  <c r="M57" i="24"/>
  <c r="L57" i="24"/>
  <c r="H57" i="24"/>
  <c r="E57" i="24"/>
  <c r="M56" i="24"/>
  <c r="L56" i="24"/>
  <c r="H56" i="24"/>
  <c r="E56" i="24"/>
  <c r="M55" i="24"/>
  <c r="L55" i="24"/>
  <c r="O55" i="24" s="1"/>
  <c r="H55" i="24"/>
  <c r="E55" i="24"/>
  <c r="M54" i="24"/>
  <c r="L54" i="24"/>
  <c r="H54" i="24"/>
  <c r="E54" i="24"/>
  <c r="M53" i="24"/>
  <c r="L53" i="24"/>
  <c r="H53" i="24"/>
  <c r="E53" i="24"/>
  <c r="M52" i="24"/>
  <c r="L52" i="24"/>
  <c r="O52" i="24" s="1"/>
  <c r="H52" i="24"/>
  <c r="E52" i="24"/>
  <c r="M51" i="24"/>
  <c r="L51" i="24"/>
  <c r="H51" i="24"/>
  <c r="E51" i="24"/>
  <c r="M50" i="24"/>
  <c r="L50" i="24"/>
  <c r="H50" i="24"/>
  <c r="E50" i="24"/>
  <c r="M49" i="24"/>
  <c r="L49" i="24"/>
  <c r="O49" i="24" s="1"/>
  <c r="H49" i="24"/>
  <c r="E49" i="24"/>
  <c r="M48" i="24"/>
  <c r="L48" i="24"/>
  <c r="H48" i="24"/>
  <c r="E48" i="24"/>
  <c r="M47" i="24"/>
  <c r="L47" i="24"/>
  <c r="H47" i="24"/>
  <c r="E47" i="24"/>
  <c r="M46" i="24"/>
  <c r="L46" i="24"/>
  <c r="O46" i="24" s="1"/>
  <c r="H46" i="24"/>
  <c r="E46" i="24"/>
  <c r="M45" i="24"/>
  <c r="L45" i="24"/>
  <c r="H45" i="24"/>
  <c r="E45" i="24"/>
  <c r="N44" i="24"/>
  <c r="M44" i="24"/>
  <c r="L44" i="24"/>
  <c r="H44" i="24"/>
  <c r="E44" i="24"/>
  <c r="N43" i="24"/>
  <c r="M43" i="24"/>
  <c r="L43" i="24"/>
  <c r="H43" i="24"/>
  <c r="E43" i="24"/>
  <c r="N42" i="24"/>
  <c r="M42" i="24"/>
  <c r="L42" i="24"/>
  <c r="H42" i="24"/>
  <c r="E42" i="24"/>
  <c r="N41" i="24"/>
  <c r="M41" i="24"/>
  <c r="L41" i="24"/>
  <c r="H41" i="24"/>
  <c r="E41" i="24"/>
  <c r="N40" i="24"/>
  <c r="M40" i="24"/>
  <c r="L40" i="24"/>
  <c r="H40" i="24"/>
  <c r="E40" i="24"/>
  <c r="N39" i="24"/>
  <c r="M39" i="24"/>
  <c r="L39" i="24"/>
  <c r="H39" i="24"/>
  <c r="E39" i="24"/>
  <c r="N38" i="24"/>
  <c r="M38" i="24"/>
  <c r="L38" i="24"/>
  <c r="H38" i="24"/>
  <c r="E38" i="24"/>
  <c r="N37" i="24"/>
  <c r="M37" i="24"/>
  <c r="L37" i="24"/>
  <c r="H37" i="24"/>
  <c r="E37" i="24"/>
  <c r="N36" i="24"/>
  <c r="M36" i="24"/>
  <c r="L36" i="24"/>
  <c r="H36" i="24"/>
  <c r="E36" i="24"/>
  <c r="N35" i="24"/>
  <c r="M35" i="24"/>
  <c r="L35" i="24"/>
  <c r="O35" i="24" s="1"/>
  <c r="H35" i="24"/>
  <c r="E35" i="24"/>
  <c r="N34" i="24"/>
  <c r="M34" i="24"/>
  <c r="L34" i="24"/>
  <c r="H34" i="24"/>
  <c r="E34" i="24"/>
  <c r="N33" i="24"/>
  <c r="M33" i="24"/>
  <c r="L33" i="24"/>
  <c r="H33" i="24"/>
  <c r="E33" i="24"/>
  <c r="M32" i="24"/>
  <c r="L32" i="24"/>
  <c r="H32" i="24"/>
  <c r="E32" i="24"/>
  <c r="M31" i="24"/>
  <c r="H31" i="24"/>
  <c r="E31" i="24"/>
  <c r="L31" i="24"/>
  <c r="M30" i="24"/>
  <c r="L30" i="24"/>
  <c r="H30" i="24"/>
  <c r="E30" i="24"/>
  <c r="M29" i="24"/>
  <c r="H29" i="24"/>
  <c r="M28" i="24"/>
  <c r="H28" i="24"/>
  <c r="L28" i="24"/>
  <c r="M27" i="24"/>
  <c r="L27" i="24"/>
  <c r="H27" i="24"/>
  <c r="E27" i="24"/>
  <c r="M26" i="24"/>
  <c r="L26" i="24"/>
  <c r="H26" i="24"/>
  <c r="E26" i="24"/>
  <c r="M25" i="24"/>
  <c r="L25" i="24"/>
  <c r="H25" i="24"/>
  <c r="E25" i="24"/>
  <c r="M24" i="24"/>
  <c r="L24" i="24"/>
  <c r="H24" i="24"/>
  <c r="E24" i="24"/>
  <c r="M23" i="24"/>
  <c r="L23" i="24"/>
  <c r="H23" i="24"/>
  <c r="E23" i="24"/>
  <c r="M22" i="24"/>
  <c r="L22" i="24"/>
  <c r="H22" i="24"/>
  <c r="E22" i="24"/>
  <c r="H21" i="24"/>
  <c r="M21" i="24"/>
  <c r="L21" i="24"/>
  <c r="O21" i="24" s="1"/>
  <c r="M20" i="24"/>
  <c r="H20" i="24"/>
  <c r="M19" i="24"/>
  <c r="L19" i="24"/>
  <c r="H19" i="24"/>
  <c r="E19" i="24"/>
  <c r="M18" i="24"/>
  <c r="L18" i="24"/>
  <c r="H18" i="24"/>
  <c r="E18" i="24"/>
  <c r="M17" i="24"/>
  <c r="L17" i="24"/>
  <c r="H17" i="24"/>
  <c r="E17" i="24"/>
  <c r="M16" i="24"/>
  <c r="L16" i="24"/>
  <c r="H16" i="24"/>
  <c r="E16" i="24"/>
  <c r="M15" i="24"/>
  <c r="L15" i="24"/>
  <c r="H15" i="24"/>
  <c r="E15" i="24"/>
  <c r="M14" i="24"/>
  <c r="L14" i="24"/>
  <c r="H14" i="24"/>
  <c r="E14" i="24"/>
  <c r="M13" i="24"/>
  <c r="H13" i="24"/>
  <c r="L13" i="24"/>
  <c r="M11" i="24"/>
  <c r="M7" i="24"/>
  <c r="M5" i="24"/>
  <c r="N4" i="24"/>
  <c r="M4" i="24"/>
  <c r="G3" i="23"/>
  <c r="F3" i="23"/>
  <c r="C3" i="23"/>
  <c r="B3" i="23"/>
  <c r="L3" i="23" s="1"/>
  <c r="K36" i="23"/>
  <c r="M36" i="23"/>
  <c r="N3" i="23"/>
  <c r="M3" i="23"/>
  <c r="M6" i="23"/>
  <c r="L6" i="23"/>
  <c r="J24" i="23"/>
  <c r="I30" i="23"/>
  <c r="G34" i="22"/>
  <c r="F34" i="22"/>
  <c r="C34" i="22"/>
  <c r="G4" i="22"/>
  <c r="F4" i="22"/>
  <c r="C4" i="22"/>
  <c r="B34" i="22"/>
  <c r="L34" i="22" s="1"/>
  <c r="G32" i="22"/>
  <c r="F32" i="22"/>
  <c r="C32" i="22"/>
  <c r="B4" i="22"/>
  <c r="L4" i="22" s="1"/>
  <c r="B23" i="22"/>
  <c r="L23" i="22" s="1"/>
  <c r="K4" i="22"/>
  <c r="N4" i="22"/>
  <c r="M4" i="22"/>
  <c r="M5" i="22"/>
  <c r="J34" i="22"/>
  <c r="N34" i="22"/>
  <c r="M34" i="22"/>
  <c r="M35" i="22"/>
  <c r="K23" i="22"/>
  <c r="M23" i="22"/>
  <c r="I11" i="22"/>
  <c r="N32" i="22"/>
  <c r="M32" i="22"/>
  <c r="L32" i="22"/>
  <c r="M14" i="21"/>
  <c r="I14" i="21"/>
  <c r="M21" i="21"/>
  <c r="J35" i="21"/>
  <c r="M47" i="21"/>
  <c r="M11" i="21"/>
  <c r="I11" i="21"/>
  <c r="B13" i="21"/>
  <c r="C13" i="21"/>
  <c r="F13" i="21"/>
  <c r="G13" i="21"/>
  <c r="J13" i="21"/>
  <c r="M13" i="21"/>
  <c r="N13" i="21"/>
  <c r="G34" i="13"/>
  <c r="F34" i="13"/>
  <c r="B34" i="13"/>
  <c r="L34" i="13" s="1"/>
  <c r="G4" i="13"/>
  <c r="F4" i="13"/>
  <c r="B4" i="13"/>
  <c r="L4" i="13" s="1"/>
  <c r="B27" i="13"/>
  <c r="L27" i="13" s="1"/>
  <c r="C4" i="13"/>
  <c r="M36" i="13"/>
  <c r="K16" i="13"/>
  <c r="J27" i="13"/>
  <c r="N4" i="13"/>
  <c r="M4" i="13"/>
  <c r="I4" i="13"/>
  <c r="J38" i="13"/>
  <c r="N34" i="13"/>
  <c r="M34" i="13"/>
  <c r="I34" i="13"/>
  <c r="G31" i="23"/>
  <c r="F31" i="23"/>
  <c r="C31" i="23"/>
  <c r="B31" i="23"/>
  <c r="L31" i="23" s="1"/>
  <c r="L34" i="23"/>
  <c r="M7" i="23"/>
  <c r="M13" i="23"/>
  <c r="N31" i="23"/>
  <c r="M31" i="23"/>
  <c r="M36" i="22"/>
  <c r="M3" i="22"/>
  <c r="M33" i="22"/>
  <c r="J21" i="22"/>
  <c r="C9" i="21"/>
  <c r="D40" i="21"/>
  <c r="M40" i="21" s="1"/>
  <c r="D7" i="21"/>
  <c r="M7" i="21" s="1"/>
  <c r="I18" i="21"/>
  <c r="M18" i="21"/>
  <c r="M8" i="21"/>
  <c r="J9" i="21"/>
  <c r="G16" i="20"/>
  <c r="F16" i="20"/>
  <c r="H16" i="20" s="1"/>
  <c r="C16" i="20"/>
  <c r="B16" i="20"/>
  <c r="L16" i="20" s="1"/>
  <c r="G10" i="20"/>
  <c r="F10" i="20"/>
  <c r="C10" i="20"/>
  <c r="E10" i="20" s="1"/>
  <c r="K4" i="20"/>
  <c r="M4" i="20"/>
  <c r="N10" i="20"/>
  <c r="M10" i="20"/>
  <c r="L10" i="20"/>
  <c r="M3" i="20"/>
  <c r="N16" i="20"/>
  <c r="M16" i="20"/>
  <c r="J16" i="20"/>
  <c r="G33" i="23"/>
  <c r="F33" i="23"/>
  <c r="B33" i="23"/>
  <c r="L33" i="23" s="1"/>
  <c r="C33" i="23"/>
  <c r="M18" i="23"/>
  <c r="M5" i="23"/>
  <c r="N33" i="23"/>
  <c r="M33" i="23"/>
  <c r="G39" i="21"/>
  <c r="F39" i="21"/>
  <c r="B39" i="21"/>
  <c r="L39" i="21" s="1"/>
  <c r="D39" i="21"/>
  <c r="M39" i="21" s="1"/>
  <c r="M36" i="21"/>
  <c r="I39" i="21"/>
  <c r="N39" i="21"/>
  <c r="G30" i="13"/>
  <c r="F30" i="13"/>
  <c r="B30" i="13"/>
  <c r="L30" i="13" s="1"/>
  <c r="M32" i="13"/>
  <c r="M38" i="13"/>
  <c r="N30" i="13"/>
  <c r="I30" i="13"/>
  <c r="M20" i="13"/>
  <c r="M37" i="13"/>
  <c r="M27" i="13"/>
  <c r="G9" i="23"/>
  <c r="F9" i="23"/>
  <c r="C9" i="23"/>
  <c r="B9" i="23"/>
  <c r="L9" i="23" s="1"/>
  <c r="G28" i="23"/>
  <c r="F28" i="23"/>
  <c r="C28" i="23"/>
  <c r="D21" i="23"/>
  <c r="M21" i="23" s="1"/>
  <c r="D28" i="23"/>
  <c r="M28" i="23" s="1"/>
  <c r="B28" i="23"/>
  <c r="L28" i="23" s="1"/>
  <c r="N28" i="23"/>
  <c r="N9" i="23"/>
  <c r="J9" i="23"/>
  <c r="M32" i="23"/>
  <c r="K34" i="23"/>
  <c r="M34" i="23"/>
  <c r="M22" i="23"/>
  <c r="I22" i="23"/>
  <c r="G28" i="22"/>
  <c r="F28" i="22"/>
  <c r="C28" i="22"/>
  <c r="G18" i="22"/>
  <c r="F18" i="22"/>
  <c r="C18" i="22"/>
  <c r="B28" i="22"/>
  <c r="L28" i="22" s="1"/>
  <c r="G29" i="22"/>
  <c r="F29" i="22"/>
  <c r="C29" i="22"/>
  <c r="E29" i="22" s="1"/>
  <c r="B18" i="22"/>
  <c r="L18" i="22" s="1"/>
  <c r="L7" i="22"/>
  <c r="N28" i="22"/>
  <c r="M28" i="22"/>
  <c r="K27" i="22"/>
  <c r="M27" i="22"/>
  <c r="I30" i="22"/>
  <c r="M30" i="22"/>
  <c r="M14" i="22"/>
  <c r="N29" i="22"/>
  <c r="M29" i="22"/>
  <c r="L29" i="22"/>
  <c r="N18" i="22"/>
  <c r="M18" i="22"/>
  <c r="M21" i="22"/>
  <c r="M24" i="21"/>
  <c r="M9" i="21"/>
  <c r="G23" i="13"/>
  <c r="F23" i="13"/>
  <c r="C23" i="13"/>
  <c r="B23" i="13"/>
  <c r="M31" i="13"/>
  <c r="N23" i="13"/>
  <c r="M23" i="13"/>
  <c r="M28" i="13"/>
  <c r="M30" i="13"/>
  <c r="G15" i="23"/>
  <c r="F15" i="23"/>
  <c r="B15" i="23"/>
  <c r="L15" i="23" s="1"/>
  <c r="G15" i="22"/>
  <c r="F15" i="22"/>
  <c r="C15" i="22"/>
  <c r="G17" i="22"/>
  <c r="F17" i="22"/>
  <c r="B17" i="22"/>
  <c r="E17" i="22" s="1"/>
  <c r="B15" i="22"/>
  <c r="L15" i="22" s="1"/>
  <c r="G38" i="21"/>
  <c r="F38" i="21"/>
  <c r="C38" i="21"/>
  <c r="E38" i="21" s="1"/>
  <c r="G12" i="20"/>
  <c r="F12" i="20"/>
  <c r="B12" i="20"/>
  <c r="E12" i="20" s="1"/>
  <c r="G25" i="23"/>
  <c r="F25" i="23"/>
  <c r="C25" i="23"/>
  <c r="G17" i="23"/>
  <c r="F17" i="23"/>
  <c r="B17" i="23"/>
  <c r="L17" i="23" s="1"/>
  <c r="B25" i="23"/>
  <c r="G12" i="23"/>
  <c r="F12" i="23"/>
  <c r="C12" i="23"/>
  <c r="E12" i="23" s="1"/>
  <c r="G29" i="21"/>
  <c r="F29" i="21"/>
  <c r="B29" i="21"/>
  <c r="L29" i="21" s="1"/>
  <c r="G48" i="21"/>
  <c r="F48" i="21"/>
  <c r="C48" i="21"/>
  <c r="C29" i="21"/>
  <c r="B48" i="21"/>
  <c r="L48" i="21" s="1"/>
  <c r="N15" i="23"/>
  <c r="M15" i="23"/>
  <c r="I15" i="23"/>
  <c r="M11" i="23"/>
  <c r="L11" i="23"/>
  <c r="M24" i="23"/>
  <c r="K24" i="23"/>
  <c r="J30" i="23"/>
  <c r="M19" i="23"/>
  <c r="I17" i="22"/>
  <c r="J15" i="22"/>
  <c r="K11" i="22"/>
  <c r="M22" i="21"/>
  <c r="N38" i="21"/>
  <c r="M38" i="21"/>
  <c r="L38" i="21"/>
  <c r="M35" i="21"/>
  <c r="M44" i="21"/>
  <c r="I20" i="21"/>
  <c r="M20" i="21"/>
  <c r="J37" i="21"/>
  <c r="M37" i="21"/>
  <c r="I17" i="13"/>
  <c r="J45" i="13"/>
  <c r="I12" i="20"/>
  <c r="K7" i="20"/>
  <c r="J5" i="20"/>
  <c r="J25" i="23"/>
  <c r="I17" i="23"/>
  <c r="K9" i="23"/>
  <c r="K48" i="21"/>
  <c r="I29" i="21"/>
  <c r="I15" i="13"/>
  <c r="J13" i="13"/>
  <c r="K11" i="13"/>
  <c r="M245" i="23"/>
  <c r="O245" i="23" s="1"/>
  <c r="H245" i="23"/>
  <c r="E245" i="23"/>
  <c r="M244" i="23"/>
  <c r="O244" i="23" s="1"/>
  <c r="H244" i="23"/>
  <c r="E244" i="23"/>
  <c r="M243" i="23"/>
  <c r="O243" i="23" s="1"/>
  <c r="H243" i="23"/>
  <c r="E243" i="23"/>
  <c r="M242" i="23"/>
  <c r="O242" i="23" s="1"/>
  <c r="H242" i="23"/>
  <c r="E242" i="23"/>
  <c r="M241" i="23"/>
  <c r="O241" i="23" s="1"/>
  <c r="H241" i="23"/>
  <c r="E241" i="23"/>
  <c r="M240" i="23"/>
  <c r="O240" i="23" s="1"/>
  <c r="H240" i="23"/>
  <c r="E240" i="23"/>
  <c r="M239" i="23"/>
  <c r="O239" i="23" s="1"/>
  <c r="H239" i="23"/>
  <c r="E239" i="23"/>
  <c r="M238" i="23"/>
  <c r="O238" i="23" s="1"/>
  <c r="H238" i="23"/>
  <c r="E238" i="23"/>
  <c r="M237" i="23"/>
  <c r="O237" i="23" s="1"/>
  <c r="H237" i="23"/>
  <c r="E237" i="23"/>
  <c r="M236" i="23"/>
  <c r="O236" i="23" s="1"/>
  <c r="H236" i="23"/>
  <c r="E236" i="23"/>
  <c r="M235" i="23"/>
  <c r="O235" i="23" s="1"/>
  <c r="H235" i="23"/>
  <c r="E235" i="23"/>
  <c r="M234" i="23"/>
  <c r="O234" i="23" s="1"/>
  <c r="H234" i="23"/>
  <c r="E234" i="23"/>
  <c r="M233" i="23"/>
  <c r="O233" i="23" s="1"/>
  <c r="H233" i="23"/>
  <c r="E233" i="23"/>
  <c r="M232" i="23"/>
  <c r="O232" i="23" s="1"/>
  <c r="H232" i="23"/>
  <c r="E232" i="23"/>
  <c r="M231" i="23"/>
  <c r="O231" i="23" s="1"/>
  <c r="H231" i="23"/>
  <c r="E231" i="23"/>
  <c r="M230" i="23"/>
  <c r="O230" i="23" s="1"/>
  <c r="H230" i="23"/>
  <c r="E230" i="23"/>
  <c r="M229" i="23"/>
  <c r="O229" i="23" s="1"/>
  <c r="H229" i="23"/>
  <c r="E229" i="23"/>
  <c r="M228" i="23"/>
  <c r="O228" i="23" s="1"/>
  <c r="H228" i="23"/>
  <c r="E228" i="23"/>
  <c r="M227" i="23"/>
  <c r="O227" i="23" s="1"/>
  <c r="H227" i="23"/>
  <c r="E227" i="23"/>
  <c r="M226" i="23"/>
  <c r="O226" i="23" s="1"/>
  <c r="H226" i="23"/>
  <c r="E226" i="23"/>
  <c r="M225" i="23"/>
  <c r="O225" i="23" s="1"/>
  <c r="H225" i="23"/>
  <c r="E225" i="23"/>
  <c r="M224" i="23"/>
  <c r="O224" i="23" s="1"/>
  <c r="H224" i="23"/>
  <c r="E224" i="23"/>
  <c r="M223" i="23"/>
  <c r="O223" i="23" s="1"/>
  <c r="H223" i="23"/>
  <c r="E223" i="23"/>
  <c r="M222" i="23"/>
  <c r="L222" i="23"/>
  <c r="H222" i="23"/>
  <c r="E222" i="23"/>
  <c r="M221" i="23"/>
  <c r="L221" i="23"/>
  <c r="H221" i="23"/>
  <c r="E221" i="23"/>
  <c r="M220" i="23"/>
  <c r="L220" i="23"/>
  <c r="H220" i="23"/>
  <c r="E220" i="23"/>
  <c r="M219" i="23"/>
  <c r="L219" i="23"/>
  <c r="H219" i="23"/>
  <c r="E219" i="23"/>
  <c r="M218" i="23"/>
  <c r="L218" i="23"/>
  <c r="H218" i="23"/>
  <c r="E218" i="23"/>
  <c r="M217" i="23"/>
  <c r="L217" i="23"/>
  <c r="H217" i="23"/>
  <c r="E217" i="23"/>
  <c r="M216" i="23"/>
  <c r="L216" i="23"/>
  <c r="H216" i="23"/>
  <c r="E216" i="23"/>
  <c r="M215" i="23"/>
  <c r="L215" i="23"/>
  <c r="H215" i="23"/>
  <c r="E215" i="23"/>
  <c r="M214" i="23"/>
  <c r="L214" i="23"/>
  <c r="H214" i="23"/>
  <c r="E214" i="23"/>
  <c r="M213" i="23"/>
  <c r="L213" i="23"/>
  <c r="H213" i="23"/>
  <c r="E213" i="23"/>
  <c r="M212" i="23"/>
  <c r="L212" i="23"/>
  <c r="H212" i="23"/>
  <c r="E212" i="23"/>
  <c r="M211" i="23"/>
  <c r="L211" i="23"/>
  <c r="H211" i="23"/>
  <c r="E211" i="23"/>
  <c r="M210" i="23"/>
  <c r="L210" i="23"/>
  <c r="H210" i="23"/>
  <c r="E210" i="23"/>
  <c r="M209" i="23"/>
  <c r="L209" i="23"/>
  <c r="H209" i="23"/>
  <c r="E209" i="23"/>
  <c r="M208" i="23"/>
  <c r="L208" i="23"/>
  <c r="H208" i="23"/>
  <c r="E208" i="23"/>
  <c r="M207" i="23"/>
  <c r="L207" i="23"/>
  <c r="H207" i="23"/>
  <c r="E207" i="23"/>
  <c r="M206" i="23"/>
  <c r="L206" i="23"/>
  <c r="H206" i="23"/>
  <c r="E206" i="23"/>
  <c r="M205" i="23"/>
  <c r="L205" i="23"/>
  <c r="H205" i="23"/>
  <c r="E205" i="23"/>
  <c r="M204" i="23"/>
  <c r="L204" i="23"/>
  <c r="H204" i="23"/>
  <c r="E204" i="23"/>
  <c r="M203" i="23"/>
  <c r="L203" i="23"/>
  <c r="H203" i="23"/>
  <c r="E203" i="23"/>
  <c r="M202" i="23"/>
  <c r="L202" i="23"/>
  <c r="H202" i="23"/>
  <c r="E202" i="23"/>
  <c r="M201" i="23"/>
  <c r="L201" i="23"/>
  <c r="H201" i="23"/>
  <c r="E201" i="23"/>
  <c r="M200" i="23"/>
  <c r="L200" i="23"/>
  <c r="H200" i="23"/>
  <c r="E200" i="23"/>
  <c r="M199" i="23"/>
  <c r="L199" i="23"/>
  <c r="H199" i="23"/>
  <c r="E199" i="23"/>
  <c r="M198" i="23"/>
  <c r="L198" i="23"/>
  <c r="H198" i="23"/>
  <c r="E198" i="23"/>
  <c r="M197" i="23"/>
  <c r="L197" i="23"/>
  <c r="H197" i="23"/>
  <c r="E197" i="23"/>
  <c r="M196" i="23"/>
  <c r="L196" i="23"/>
  <c r="H196" i="23"/>
  <c r="E196" i="23"/>
  <c r="M195" i="23"/>
  <c r="L195" i="23"/>
  <c r="H195" i="23"/>
  <c r="E195" i="23"/>
  <c r="M194" i="23"/>
  <c r="L194" i="23"/>
  <c r="H194" i="23"/>
  <c r="E194" i="23"/>
  <c r="M193" i="23"/>
  <c r="L193" i="23"/>
  <c r="H193" i="23"/>
  <c r="E193" i="23"/>
  <c r="M192" i="23"/>
  <c r="L192" i="23"/>
  <c r="H192" i="23"/>
  <c r="E192" i="23"/>
  <c r="M191" i="23"/>
  <c r="L191" i="23"/>
  <c r="H191" i="23"/>
  <c r="E191" i="23"/>
  <c r="M190" i="23"/>
  <c r="L190" i="23"/>
  <c r="H190" i="23"/>
  <c r="E190" i="23"/>
  <c r="M189" i="23"/>
  <c r="L189" i="23"/>
  <c r="H189" i="23"/>
  <c r="E189" i="23"/>
  <c r="M188" i="23"/>
  <c r="L188" i="23"/>
  <c r="H188" i="23"/>
  <c r="E188" i="23"/>
  <c r="M187" i="23"/>
  <c r="L187" i="23"/>
  <c r="H187" i="23"/>
  <c r="E187" i="23"/>
  <c r="L186" i="23"/>
  <c r="O186" i="23" s="1"/>
  <c r="H186" i="23"/>
  <c r="E186" i="23"/>
  <c r="M185" i="23"/>
  <c r="L185" i="23"/>
  <c r="H185" i="23"/>
  <c r="E185" i="23"/>
  <c r="M184" i="23"/>
  <c r="L184" i="23"/>
  <c r="H184" i="23"/>
  <c r="E184" i="23"/>
  <c r="M183" i="23"/>
  <c r="L183" i="23"/>
  <c r="H183" i="23"/>
  <c r="E183" i="23"/>
  <c r="M182" i="23"/>
  <c r="L182" i="23"/>
  <c r="H182" i="23"/>
  <c r="E182" i="23"/>
  <c r="M181" i="23"/>
  <c r="L181" i="23"/>
  <c r="H181" i="23"/>
  <c r="E181" i="23"/>
  <c r="M180" i="23"/>
  <c r="L180" i="23"/>
  <c r="H180" i="23"/>
  <c r="E180" i="23"/>
  <c r="M179" i="23"/>
  <c r="L179" i="23"/>
  <c r="H179" i="23"/>
  <c r="E179" i="23"/>
  <c r="M178" i="23"/>
  <c r="L178" i="23"/>
  <c r="H178" i="23"/>
  <c r="E178" i="23"/>
  <c r="M177" i="23"/>
  <c r="L177" i="23"/>
  <c r="H177" i="23"/>
  <c r="E177" i="23"/>
  <c r="M176" i="23"/>
  <c r="L176" i="23"/>
  <c r="H176" i="23"/>
  <c r="E176" i="23"/>
  <c r="M175" i="23"/>
  <c r="L175" i="23"/>
  <c r="H175" i="23"/>
  <c r="E175" i="23"/>
  <c r="M174" i="23"/>
  <c r="L174" i="23"/>
  <c r="H174" i="23"/>
  <c r="E174" i="23"/>
  <c r="M173" i="23"/>
  <c r="O173" i="23" s="1"/>
  <c r="H173" i="23"/>
  <c r="E173" i="23"/>
  <c r="M172" i="23"/>
  <c r="L172" i="23"/>
  <c r="H172" i="23"/>
  <c r="E172" i="23"/>
  <c r="M171" i="23"/>
  <c r="L171" i="23"/>
  <c r="H171" i="23"/>
  <c r="E171" i="23"/>
  <c r="M170" i="23"/>
  <c r="L170" i="23"/>
  <c r="H170" i="23"/>
  <c r="E170" i="23"/>
  <c r="M169" i="23"/>
  <c r="O169" i="23" s="1"/>
  <c r="H169" i="23"/>
  <c r="E169" i="23"/>
  <c r="M168" i="23"/>
  <c r="L168" i="23"/>
  <c r="H168" i="23"/>
  <c r="E168" i="23"/>
  <c r="M167" i="23"/>
  <c r="L167" i="23"/>
  <c r="H167" i="23"/>
  <c r="E167" i="23"/>
  <c r="M166" i="23"/>
  <c r="L166" i="23"/>
  <c r="H166" i="23"/>
  <c r="E166" i="23"/>
  <c r="M165" i="23"/>
  <c r="O165" i="23" s="1"/>
  <c r="H165" i="23"/>
  <c r="E165" i="23"/>
  <c r="M164" i="23"/>
  <c r="L164" i="23"/>
  <c r="H164" i="23"/>
  <c r="E164" i="23"/>
  <c r="M163" i="23"/>
  <c r="O163" i="23" s="1"/>
  <c r="H163" i="23"/>
  <c r="E163" i="23"/>
  <c r="M162" i="23"/>
  <c r="O162" i="23" s="1"/>
  <c r="H162" i="23"/>
  <c r="E162" i="23"/>
  <c r="M161" i="23"/>
  <c r="L161" i="23"/>
  <c r="H161" i="23"/>
  <c r="E161" i="23"/>
  <c r="M160" i="23"/>
  <c r="L160" i="23"/>
  <c r="H160" i="23"/>
  <c r="E160" i="23"/>
  <c r="M159" i="23"/>
  <c r="L159" i="23"/>
  <c r="H159" i="23"/>
  <c r="E159" i="23"/>
  <c r="M158" i="23"/>
  <c r="L158" i="23"/>
  <c r="H158" i="23"/>
  <c r="E158" i="23"/>
  <c r="M157" i="23"/>
  <c r="L157" i="23"/>
  <c r="H157" i="23"/>
  <c r="E157" i="23"/>
  <c r="M156" i="23"/>
  <c r="L156" i="23"/>
  <c r="H156" i="23"/>
  <c r="E156" i="23"/>
  <c r="M155" i="23"/>
  <c r="L155" i="23"/>
  <c r="H155" i="23"/>
  <c r="E155" i="23"/>
  <c r="M154" i="23"/>
  <c r="L154" i="23"/>
  <c r="H154" i="23"/>
  <c r="E154" i="23"/>
  <c r="M153" i="23"/>
  <c r="L153" i="23"/>
  <c r="H153" i="23"/>
  <c r="E153" i="23"/>
  <c r="M152" i="23"/>
  <c r="O152" i="23" s="1"/>
  <c r="H152" i="23"/>
  <c r="E152" i="23"/>
  <c r="M151" i="23"/>
  <c r="O151" i="23" s="1"/>
  <c r="H151" i="23"/>
  <c r="E151" i="23"/>
  <c r="M150" i="23"/>
  <c r="L150" i="23"/>
  <c r="H150" i="23"/>
  <c r="E150" i="23"/>
  <c r="M149" i="23"/>
  <c r="L149" i="23"/>
  <c r="H149" i="23"/>
  <c r="E149" i="23"/>
  <c r="M148" i="23"/>
  <c r="L148" i="23"/>
  <c r="H148" i="23"/>
  <c r="E148" i="23"/>
  <c r="M147" i="23"/>
  <c r="L147" i="23"/>
  <c r="H147" i="23"/>
  <c r="E147" i="23"/>
  <c r="M146" i="23"/>
  <c r="O146" i="23" s="1"/>
  <c r="H146" i="23"/>
  <c r="E146" i="23"/>
  <c r="M145" i="23"/>
  <c r="L145" i="23"/>
  <c r="H145" i="23"/>
  <c r="E145" i="23"/>
  <c r="M144" i="23"/>
  <c r="L144" i="23"/>
  <c r="H144" i="23"/>
  <c r="E144" i="23"/>
  <c r="M143" i="23"/>
  <c r="L143" i="23"/>
  <c r="H143" i="23"/>
  <c r="E143" i="23"/>
  <c r="M142" i="23"/>
  <c r="L142" i="23"/>
  <c r="H142" i="23"/>
  <c r="E142" i="23"/>
  <c r="M141" i="23"/>
  <c r="L141" i="23"/>
  <c r="E141" i="23"/>
  <c r="M140" i="23"/>
  <c r="L140" i="23"/>
  <c r="H140" i="23"/>
  <c r="E140" i="23"/>
  <c r="M139" i="23"/>
  <c r="L139" i="23"/>
  <c r="H139" i="23"/>
  <c r="E139" i="23"/>
  <c r="M138" i="23"/>
  <c r="L138" i="23"/>
  <c r="H138" i="23"/>
  <c r="E138" i="23"/>
  <c r="M137" i="23"/>
  <c r="O137" i="23" s="1"/>
  <c r="H137" i="23"/>
  <c r="E137" i="23"/>
  <c r="M136" i="23"/>
  <c r="O136" i="23" s="1"/>
  <c r="H136" i="23"/>
  <c r="E136" i="23"/>
  <c r="M135" i="23"/>
  <c r="L135" i="23"/>
  <c r="H135" i="23"/>
  <c r="E135" i="23"/>
  <c r="M134" i="23"/>
  <c r="L134" i="23"/>
  <c r="H134" i="23"/>
  <c r="E134" i="23"/>
  <c r="M133" i="23"/>
  <c r="L133" i="23"/>
  <c r="H133" i="23"/>
  <c r="E133" i="23"/>
  <c r="M132" i="23"/>
  <c r="L132" i="23"/>
  <c r="H132" i="23"/>
  <c r="E132" i="23"/>
  <c r="M131" i="23"/>
  <c r="L131" i="23"/>
  <c r="H131" i="23"/>
  <c r="E131" i="23"/>
  <c r="M130" i="23"/>
  <c r="L130" i="23"/>
  <c r="H130" i="23"/>
  <c r="E130" i="23"/>
  <c r="M129" i="23"/>
  <c r="L129" i="23"/>
  <c r="H129" i="23"/>
  <c r="E129" i="23"/>
  <c r="M128" i="23"/>
  <c r="L128" i="23"/>
  <c r="H128" i="23"/>
  <c r="E128" i="23"/>
  <c r="M127" i="23"/>
  <c r="L127" i="23"/>
  <c r="H127" i="23"/>
  <c r="E127" i="23"/>
  <c r="M126" i="23"/>
  <c r="L126" i="23"/>
  <c r="H126" i="23"/>
  <c r="E126" i="23"/>
  <c r="M125" i="23"/>
  <c r="L125" i="23"/>
  <c r="H125" i="23"/>
  <c r="E125" i="23"/>
  <c r="M124" i="23"/>
  <c r="L124" i="23"/>
  <c r="H124" i="23"/>
  <c r="E124" i="23"/>
  <c r="M123" i="23"/>
  <c r="L123" i="23"/>
  <c r="H123" i="23"/>
  <c r="E123" i="23"/>
  <c r="M122" i="23"/>
  <c r="L122" i="23"/>
  <c r="H122" i="23"/>
  <c r="E122" i="23"/>
  <c r="M121" i="23"/>
  <c r="L121" i="23"/>
  <c r="H121" i="23"/>
  <c r="E121" i="23"/>
  <c r="M120" i="23"/>
  <c r="L120" i="23"/>
  <c r="H120" i="23"/>
  <c r="E120" i="23"/>
  <c r="M119" i="23"/>
  <c r="L119" i="23"/>
  <c r="H119" i="23"/>
  <c r="E119" i="23"/>
  <c r="M118" i="23"/>
  <c r="L118" i="23"/>
  <c r="H118" i="23"/>
  <c r="E118" i="23"/>
  <c r="M117" i="23"/>
  <c r="L117" i="23"/>
  <c r="H117" i="23"/>
  <c r="E117" i="23"/>
  <c r="M116" i="23"/>
  <c r="L116" i="23"/>
  <c r="H116" i="23"/>
  <c r="E116" i="23"/>
  <c r="M115" i="23"/>
  <c r="L115" i="23"/>
  <c r="H115" i="23"/>
  <c r="E115" i="23"/>
  <c r="M114" i="23"/>
  <c r="L114" i="23"/>
  <c r="H114" i="23"/>
  <c r="E114" i="23"/>
  <c r="M113" i="23"/>
  <c r="L113" i="23"/>
  <c r="H113" i="23"/>
  <c r="E113" i="23"/>
  <c r="M112" i="23"/>
  <c r="L112" i="23"/>
  <c r="H112" i="23"/>
  <c r="E112" i="23"/>
  <c r="M111" i="23"/>
  <c r="L111" i="23"/>
  <c r="H111" i="23"/>
  <c r="E111" i="23"/>
  <c r="M110" i="23"/>
  <c r="L110" i="23"/>
  <c r="H110" i="23"/>
  <c r="E110" i="23"/>
  <c r="M109" i="23"/>
  <c r="L109" i="23"/>
  <c r="H109" i="23"/>
  <c r="E109" i="23"/>
  <c r="M108" i="23"/>
  <c r="L108" i="23"/>
  <c r="H108" i="23"/>
  <c r="E108" i="23"/>
  <c r="M107" i="23"/>
  <c r="L107" i="23"/>
  <c r="H107" i="23"/>
  <c r="E107" i="23"/>
  <c r="M106" i="23"/>
  <c r="L106" i="23"/>
  <c r="H106" i="23"/>
  <c r="E106" i="23"/>
  <c r="M105" i="23"/>
  <c r="L105" i="23"/>
  <c r="H105" i="23"/>
  <c r="E105" i="23"/>
  <c r="M104" i="23"/>
  <c r="L104" i="23"/>
  <c r="H104" i="23"/>
  <c r="E104" i="23"/>
  <c r="M103" i="23"/>
  <c r="L103" i="23"/>
  <c r="H103" i="23"/>
  <c r="E103" i="23"/>
  <c r="M102" i="23"/>
  <c r="L102" i="23"/>
  <c r="H102" i="23"/>
  <c r="E102" i="23"/>
  <c r="M101" i="23"/>
  <c r="L101" i="23"/>
  <c r="H101" i="23"/>
  <c r="E101" i="23"/>
  <c r="M100" i="23"/>
  <c r="L100" i="23"/>
  <c r="H100" i="23"/>
  <c r="E100" i="23"/>
  <c r="M99" i="23"/>
  <c r="L99" i="23"/>
  <c r="H99" i="23"/>
  <c r="E99" i="23"/>
  <c r="M98" i="23"/>
  <c r="L98" i="23"/>
  <c r="H98" i="23"/>
  <c r="E98" i="23"/>
  <c r="M97" i="23"/>
  <c r="L97" i="23"/>
  <c r="H97" i="23"/>
  <c r="E97" i="23"/>
  <c r="M96" i="23"/>
  <c r="L96" i="23"/>
  <c r="H96" i="23"/>
  <c r="E96" i="23"/>
  <c r="M95" i="23"/>
  <c r="L95" i="23"/>
  <c r="H95" i="23"/>
  <c r="E95" i="23"/>
  <c r="M94" i="23"/>
  <c r="L94" i="23"/>
  <c r="H94" i="23"/>
  <c r="E94" i="23"/>
  <c r="M93" i="23"/>
  <c r="L93" i="23"/>
  <c r="H93" i="23"/>
  <c r="E93" i="23"/>
  <c r="M92" i="23"/>
  <c r="L92" i="23"/>
  <c r="H92" i="23"/>
  <c r="E92" i="23"/>
  <c r="M91" i="23"/>
  <c r="L91" i="23"/>
  <c r="H91" i="23"/>
  <c r="E91" i="23"/>
  <c r="M90" i="23"/>
  <c r="L90" i="23"/>
  <c r="H90" i="23"/>
  <c r="E90" i="23"/>
  <c r="M89" i="23"/>
  <c r="L89" i="23"/>
  <c r="H89" i="23"/>
  <c r="E89" i="23"/>
  <c r="M88" i="23"/>
  <c r="L88" i="23"/>
  <c r="H88" i="23"/>
  <c r="E88" i="23"/>
  <c r="M87" i="23"/>
  <c r="L87" i="23"/>
  <c r="H87" i="23"/>
  <c r="E87" i="23"/>
  <c r="M86" i="23"/>
  <c r="L86" i="23"/>
  <c r="H86" i="23"/>
  <c r="E86" i="23"/>
  <c r="M85" i="23"/>
  <c r="L85" i="23"/>
  <c r="H85" i="23"/>
  <c r="E85" i="23"/>
  <c r="M84" i="23"/>
  <c r="L84" i="23"/>
  <c r="H84" i="23"/>
  <c r="E84" i="23"/>
  <c r="M83" i="23"/>
  <c r="L83" i="23"/>
  <c r="H83" i="23"/>
  <c r="E83" i="23"/>
  <c r="M82" i="23"/>
  <c r="L82" i="23"/>
  <c r="H82" i="23"/>
  <c r="E82" i="23"/>
  <c r="M81" i="23"/>
  <c r="L81" i="23"/>
  <c r="H81" i="23"/>
  <c r="E81" i="23"/>
  <c r="M80" i="23"/>
  <c r="L80" i="23"/>
  <c r="H80" i="23"/>
  <c r="E80" i="23"/>
  <c r="M79" i="23"/>
  <c r="L79" i="23"/>
  <c r="H79" i="23"/>
  <c r="E79" i="23"/>
  <c r="M78" i="23"/>
  <c r="L78" i="23"/>
  <c r="H78" i="23"/>
  <c r="E78" i="23"/>
  <c r="M77" i="23"/>
  <c r="L77" i="23"/>
  <c r="H77" i="23"/>
  <c r="E77" i="23"/>
  <c r="M76" i="23"/>
  <c r="L76" i="23"/>
  <c r="H76" i="23"/>
  <c r="E76" i="23"/>
  <c r="M75" i="23"/>
  <c r="L75" i="23"/>
  <c r="H75" i="23"/>
  <c r="E75" i="23"/>
  <c r="M74" i="23"/>
  <c r="L74" i="23"/>
  <c r="H74" i="23"/>
  <c r="E74" i="23"/>
  <c r="M73" i="23"/>
  <c r="L73" i="23"/>
  <c r="H73" i="23"/>
  <c r="E73" i="23"/>
  <c r="M72" i="23"/>
  <c r="L72" i="23"/>
  <c r="H72" i="23"/>
  <c r="E72" i="23"/>
  <c r="M71" i="23"/>
  <c r="L71" i="23"/>
  <c r="H71" i="23"/>
  <c r="E71" i="23"/>
  <c r="M70" i="23"/>
  <c r="L70" i="23"/>
  <c r="H70" i="23"/>
  <c r="E70" i="23"/>
  <c r="M69" i="23"/>
  <c r="L69" i="23"/>
  <c r="H69" i="23"/>
  <c r="E69" i="23"/>
  <c r="M68" i="23"/>
  <c r="L68" i="23"/>
  <c r="H68" i="23"/>
  <c r="E68" i="23"/>
  <c r="M67" i="23"/>
  <c r="L67" i="23"/>
  <c r="H67" i="23"/>
  <c r="E67" i="23"/>
  <c r="M66" i="23"/>
  <c r="L66" i="23"/>
  <c r="H66" i="23"/>
  <c r="E66" i="23"/>
  <c r="M65" i="23"/>
  <c r="L65" i="23"/>
  <c r="H65" i="23"/>
  <c r="E65" i="23"/>
  <c r="M64" i="23"/>
  <c r="L64" i="23"/>
  <c r="H64" i="23"/>
  <c r="E64" i="23"/>
  <c r="M63" i="23"/>
  <c r="L63" i="23"/>
  <c r="H63" i="23"/>
  <c r="E63" i="23"/>
  <c r="M62" i="23"/>
  <c r="L62" i="23"/>
  <c r="H62" i="23"/>
  <c r="E62" i="23"/>
  <c r="M61" i="23"/>
  <c r="L61" i="23"/>
  <c r="H61" i="23"/>
  <c r="E61" i="23"/>
  <c r="M60" i="23"/>
  <c r="L60" i="23"/>
  <c r="H60" i="23"/>
  <c r="E60" i="23"/>
  <c r="M59" i="23"/>
  <c r="L59" i="23"/>
  <c r="H59" i="23"/>
  <c r="E59" i="23"/>
  <c r="M58" i="23"/>
  <c r="L58" i="23"/>
  <c r="H58" i="23"/>
  <c r="E58" i="23"/>
  <c r="M57" i="23"/>
  <c r="L57" i="23"/>
  <c r="H57" i="23"/>
  <c r="E57" i="23"/>
  <c r="M56" i="23"/>
  <c r="L56" i="23"/>
  <c r="H56" i="23"/>
  <c r="E56" i="23"/>
  <c r="M55" i="23"/>
  <c r="L55" i="23"/>
  <c r="H55" i="23"/>
  <c r="E55" i="23"/>
  <c r="M54" i="23"/>
  <c r="L54" i="23"/>
  <c r="H54" i="23"/>
  <c r="E54" i="23"/>
  <c r="M53" i="23"/>
  <c r="L53" i="23"/>
  <c r="H53" i="23"/>
  <c r="E53" i="23"/>
  <c r="M52" i="23"/>
  <c r="L52" i="23"/>
  <c r="H52" i="23"/>
  <c r="E52" i="23"/>
  <c r="M51" i="23"/>
  <c r="L51" i="23"/>
  <c r="H51" i="23"/>
  <c r="E51" i="23"/>
  <c r="M50" i="23"/>
  <c r="L50" i="23"/>
  <c r="H50" i="23"/>
  <c r="E50" i="23"/>
  <c r="N49" i="23"/>
  <c r="M49" i="23"/>
  <c r="L49" i="23"/>
  <c r="H49" i="23"/>
  <c r="E49" i="23"/>
  <c r="N48" i="23"/>
  <c r="M48" i="23"/>
  <c r="L48" i="23"/>
  <c r="H48" i="23"/>
  <c r="E48" i="23"/>
  <c r="N47" i="23"/>
  <c r="M47" i="23"/>
  <c r="L47" i="23"/>
  <c r="H47" i="23"/>
  <c r="E47" i="23"/>
  <c r="N46" i="23"/>
  <c r="M46" i="23"/>
  <c r="L46" i="23"/>
  <c r="H46" i="23"/>
  <c r="E46" i="23"/>
  <c r="N45" i="23"/>
  <c r="M45" i="23"/>
  <c r="L45" i="23"/>
  <c r="H45" i="23"/>
  <c r="E45" i="23"/>
  <c r="N44" i="23"/>
  <c r="M44" i="23"/>
  <c r="L44" i="23"/>
  <c r="H44" i="23"/>
  <c r="E44" i="23"/>
  <c r="N43" i="23"/>
  <c r="M43" i="23"/>
  <c r="L43" i="23"/>
  <c r="H43" i="23"/>
  <c r="E43" i="23"/>
  <c r="N42" i="23"/>
  <c r="M42" i="23"/>
  <c r="L42" i="23"/>
  <c r="H42" i="23"/>
  <c r="E42" i="23"/>
  <c r="N41" i="23"/>
  <c r="M41" i="23"/>
  <c r="L41" i="23"/>
  <c r="H41" i="23"/>
  <c r="E41" i="23"/>
  <c r="N40" i="23"/>
  <c r="M40" i="23"/>
  <c r="L40" i="23"/>
  <c r="H40" i="23"/>
  <c r="E40" i="23"/>
  <c r="N39" i="23"/>
  <c r="M39" i="23"/>
  <c r="L39" i="23"/>
  <c r="H39" i="23"/>
  <c r="E39" i="23"/>
  <c r="N38" i="23"/>
  <c r="M38" i="23"/>
  <c r="L38" i="23"/>
  <c r="H38" i="23"/>
  <c r="E38" i="23"/>
  <c r="N25" i="23"/>
  <c r="M25" i="23"/>
  <c r="N17" i="23"/>
  <c r="M17" i="23"/>
  <c r="N12" i="23"/>
  <c r="M12" i="23"/>
  <c r="L12" i="23"/>
  <c r="M9" i="23"/>
  <c r="M244" i="22"/>
  <c r="O244" i="22" s="1"/>
  <c r="H244" i="22"/>
  <c r="E244" i="22"/>
  <c r="M243" i="22"/>
  <c r="O243" i="22" s="1"/>
  <c r="H243" i="22"/>
  <c r="E243" i="22"/>
  <c r="M242" i="22"/>
  <c r="O242" i="22" s="1"/>
  <c r="H242" i="22"/>
  <c r="E242" i="22"/>
  <c r="M241" i="22"/>
  <c r="O241" i="22" s="1"/>
  <c r="H241" i="22"/>
  <c r="E241" i="22"/>
  <c r="M240" i="22"/>
  <c r="O240" i="22" s="1"/>
  <c r="H240" i="22"/>
  <c r="E240" i="22"/>
  <c r="M239" i="22"/>
  <c r="O239" i="22" s="1"/>
  <c r="H239" i="22"/>
  <c r="E239" i="22"/>
  <c r="M238" i="22"/>
  <c r="O238" i="22" s="1"/>
  <c r="H238" i="22"/>
  <c r="E238" i="22"/>
  <c r="M237" i="22"/>
  <c r="O237" i="22" s="1"/>
  <c r="H237" i="22"/>
  <c r="E237" i="22"/>
  <c r="M236" i="22"/>
  <c r="O236" i="22" s="1"/>
  <c r="H236" i="22"/>
  <c r="E236" i="22"/>
  <c r="M235" i="22"/>
  <c r="O235" i="22" s="1"/>
  <c r="H235" i="22"/>
  <c r="E235" i="22"/>
  <c r="M234" i="22"/>
  <c r="O234" i="22" s="1"/>
  <c r="H234" i="22"/>
  <c r="E234" i="22"/>
  <c r="M233" i="22"/>
  <c r="O233" i="22" s="1"/>
  <c r="H233" i="22"/>
  <c r="E233" i="22"/>
  <c r="M232" i="22"/>
  <c r="O232" i="22" s="1"/>
  <c r="H232" i="22"/>
  <c r="E232" i="22"/>
  <c r="M231" i="22"/>
  <c r="O231" i="22" s="1"/>
  <c r="H231" i="22"/>
  <c r="E231" i="22"/>
  <c r="M230" i="22"/>
  <c r="O230" i="22" s="1"/>
  <c r="H230" i="22"/>
  <c r="E230" i="22"/>
  <c r="M229" i="22"/>
  <c r="O229" i="22" s="1"/>
  <c r="H229" i="22"/>
  <c r="E229" i="22"/>
  <c r="M228" i="22"/>
  <c r="O228" i="22" s="1"/>
  <c r="H228" i="22"/>
  <c r="E228" i="22"/>
  <c r="M227" i="22"/>
  <c r="O227" i="22" s="1"/>
  <c r="H227" i="22"/>
  <c r="E227" i="22"/>
  <c r="M226" i="22"/>
  <c r="O226" i="22" s="1"/>
  <c r="H226" i="22"/>
  <c r="E226" i="22"/>
  <c r="M225" i="22"/>
  <c r="O225" i="22" s="1"/>
  <c r="H225" i="22"/>
  <c r="E225" i="22"/>
  <c r="M224" i="22"/>
  <c r="O224" i="22" s="1"/>
  <c r="H224" i="22"/>
  <c r="E224" i="22"/>
  <c r="M223" i="22"/>
  <c r="O223" i="22" s="1"/>
  <c r="H223" i="22"/>
  <c r="E223" i="22"/>
  <c r="M222" i="22"/>
  <c r="O222" i="22" s="1"/>
  <c r="H222" i="22"/>
  <c r="E222" i="22"/>
  <c r="M221" i="22"/>
  <c r="L221" i="22"/>
  <c r="H221" i="22"/>
  <c r="E221" i="22"/>
  <c r="M220" i="22"/>
  <c r="L220" i="22"/>
  <c r="H220" i="22"/>
  <c r="E220" i="22"/>
  <c r="M219" i="22"/>
  <c r="L219" i="22"/>
  <c r="H219" i="22"/>
  <c r="E219" i="22"/>
  <c r="M218" i="22"/>
  <c r="L218" i="22"/>
  <c r="H218" i="22"/>
  <c r="E218" i="22"/>
  <c r="M217" i="22"/>
  <c r="L217" i="22"/>
  <c r="H217" i="22"/>
  <c r="E217" i="22"/>
  <c r="M216" i="22"/>
  <c r="L216" i="22"/>
  <c r="H216" i="22"/>
  <c r="E216" i="22"/>
  <c r="M215" i="22"/>
  <c r="L215" i="22"/>
  <c r="H215" i="22"/>
  <c r="E215" i="22"/>
  <c r="M214" i="22"/>
  <c r="L214" i="22"/>
  <c r="H214" i="22"/>
  <c r="E214" i="22"/>
  <c r="M213" i="22"/>
  <c r="L213" i="22"/>
  <c r="H213" i="22"/>
  <c r="E213" i="22"/>
  <c r="M212" i="22"/>
  <c r="L212" i="22"/>
  <c r="H212" i="22"/>
  <c r="E212" i="22"/>
  <c r="M211" i="22"/>
  <c r="L211" i="22"/>
  <c r="H211" i="22"/>
  <c r="E211" i="22"/>
  <c r="M210" i="22"/>
  <c r="L210" i="22"/>
  <c r="H210" i="22"/>
  <c r="E210" i="22"/>
  <c r="M209" i="22"/>
  <c r="L209" i="22"/>
  <c r="H209" i="22"/>
  <c r="E209" i="22"/>
  <c r="M208" i="22"/>
  <c r="L208" i="22"/>
  <c r="H208" i="22"/>
  <c r="E208" i="22"/>
  <c r="M207" i="22"/>
  <c r="L207" i="22"/>
  <c r="H207" i="22"/>
  <c r="E207" i="22"/>
  <c r="M206" i="22"/>
  <c r="L206" i="22"/>
  <c r="H206" i="22"/>
  <c r="E206" i="22"/>
  <c r="M205" i="22"/>
  <c r="L205" i="22"/>
  <c r="H205" i="22"/>
  <c r="E205" i="22"/>
  <c r="M204" i="22"/>
  <c r="L204" i="22"/>
  <c r="H204" i="22"/>
  <c r="E204" i="22"/>
  <c r="M203" i="22"/>
  <c r="L203" i="22"/>
  <c r="H203" i="22"/>
  <c r="E203" i="22"/>
  <c r="M202" i="22"/>
  <c r="L202" i="22"/>
  <c r="H202" i="22"/>
  <c r="E202" i="22"/>
  <c r="M201" i="22"/>
  <c r="L201" i="22"/>
  <c r="H201" i="22"/>
  <c r="E201" i="22"/>
  <c r="M200" i="22"/>
  <c r="L200" i="22"/>
  <c r="H200" i="22"/>
  <c r="E200" i="22"/>
  <c r="M199" i="22"/>
  <c r="L199" i="22"/>
  <c r="H199" i="22"/>
  <c r="E199" i="22"/>
  <c r="M198" i="22"/>
  <c r="L198" i="22"/>
  <c r="H198" i="22"/>
  <c r="E198" i="22"/>
  <c r="M197" i="22"/>
  <c r="L197" i="22"/>
  <c r="H197" i="22"/>
  <c r="E197" i="22"/>
  <c r="M196" i="22"/>
  <c r="L196" i="22"/>
  <c r="H196" i="22"/>
  <c r="E196" i="22"/>
  <c r="M195" i="22"/>
  <c r="L195" i="22"/>
  <c r="H195" i="22"/>
  <c r="E195" i="22"/>
  <c r="M194" i="22"/>
  <c r="L194" i="22"/>
  <c r="H194" i="22"/>
  <c r="E194" i="22"/>
  <c r="M193" i="22"/>
  <c r="L193" i="22"/>
  <c r="H193" i="22"/>
  <c r="E193" i="22"/>
  <c r="M192" i="22"/>
  <c r="L192" i="22"/>
  <c r="H192" i="22"/>
  <c r="E192" i="22"/>
  <c r="M191" i="22"/>
  <c r="L191" i="22"/>
  <c r="H191" i="22"/>
  <c r="E191" i="22"/>
  <c r="M190" i="22"/>
  <c r="L190" i="22"/>
  <c r="H190" i="22"/>
  <c r="E190" i="22"/>
  <c r="M189" i="22"/>
  <c r="L189" i="22"/>
  <c r="H189" i="22"/>
  <c r="E189" i="22"/>
  <c r="M188" i="22"/>
  <c r="L188" i="22"/>
  <c r="H188" i="22"/>
  <c r="E188" i="22"/>
  <c r="M187" i="22"/>
  <c r="L187" i="22"/>
  <c r="H187" i="22"/>
  <c r="E187" i="22"/>
  <c r="M186" i="22"/>
  <c r="L186" i="22"/>
  <c r="H186" i="22"/>
  <c r="E186" i="22"/>
  <c r="L185" i="22"/>
  <c r="O185" i="22" s="1"/>
  <c r="H185" i="22"/>
  <c r="E185" i="22"/>
  <c r="M184" i="22"/>
  <c r="L184" i="22"/>
  <c r="H184" i="22"/>
  <c r="E184" i="22"/>
  <c r="M183" i="22"/>
  <c r="L183" i="22"/>
  <c r="H183" i="22"/>
  <c r="E183" i="22"/>
  <c r="M182" i="22"/>
  <c r="L182" i="22"/>
  <c r="H182" i="22"/>
  <c r="E182" i="22"/>
  <c r="M181" i="22"/>
  <c r="L181" i="22"/>
  <c r="H181" i="22"/>
  <c r="E181" i="22"/>
  <c r="M180" i="22"/>
  <c r="L180" i="22"/>
  <c r="H180" i="22"/>
  <c r="E180" i="22"/>
  <c r="M179" i="22"/>
  <c r="L179" i="22"/>
  <c r="H179" i="22"/>
  <c r="E179" i="22"/>
  <c r="M178" i="22"/>
  <c r="L178" i="22"/>
  <c r="H178" i="22"/>
  <c r="E178" i="22"/>
  <c r="M177" i="22"/>
  <c r="L177" i="22"/>
  <c r="H177" i="22"/>
  <c r="E177" i="22"/>
  <c r="M176" i="22"/>
  <c r="L176" i="22"/>
  <c r="H176" i="22"/>
  <c r="E176" i="22"/>
  <c r="M175" i="22"/>
  <c r="L175" i="22"/>
  <c r="H175" i="22"/>
  <c r="E175" i="22"/>
  <c r="M174" i="22"/>
  <c r="L174" i="22"/>
  <c r="H174" i="22"/>
  <c r="E174" i="22"/>
  <c r="M173" i="22"/>
  <c r="L173" i="22"/>
  <c r="H173" i="22"/>
  <c r="E173" i="22"/>
  <c r="M172" i="22"/>
  <c r="O172" i="22" s="1"/>
  <c r="H172" i="22"/>
  <c r="E172" i="22"/>
  <c r="M171" i="22"/>
  <c r="L171" i="22"/>
  <c r="H171" i="22"/>
  <c r="E171" i="22"/>
  <c r="M170" i="22"/>
  <c r="L170" i="22"/>
  <c r="H170" i="22"/>
  <c r="E170" i="22"/>
  <c r="M169" i="22"/>
  <c r="L169" i="22"/>
  <c r="H169" i="22"/>
  <c r="E169" i="22"/>
  <c r="M168" i="22"/>
  <c r="O168" i="22" s="1"/>
  <c r="H168" i="22"/>
  <c r="E168" i="22"/>
  <c r="M167" i="22"/>
  <c r="L167" i="22"/>
  <c r="H167" i="22"/>
  <c r="E167" i="22"/>
  <c r="M166" i="22"/>
  <c r="L166" i="22"/>
  <c r="H166" i="22"/>
  <c r="E166" i="22"/>
  <c r="M165" i="22"/>
  <c r="L165" i="22"/>
  <c r="H165" i="22"/>
  <c r="E165" i="22"/>
  <c r="M164" i="22"/>
  <c r="O164" i="22" s="1"/>
  <c r="H164" i="22"/>
  <c r="E164" i="22"/>
  <c r="M163" i="22"/>
  <c r="L163" i="22"/>
  <c r="H163" i="22"/>
  <c r="E163" i="22"/>
  <c r="M162" i="22"/>
  <c r="O162" i="22" s="1"/>
  <c r="H162" i="22"/>
  <c r="E162" i="22"/>
  <c r="M161" i="22"/>
  <c r="O161" i="22" s="1"/>
  <c r="H161" i="22"/>
  <c r="E161" i="22"/>
  <c r="M160" i="22"/>
  <c r="L160" i="22"/>
  <c r="H160" i="22"/>
  <c r="E160" i="22"/>
  <c r="M159" i="22"/>
  <c r="L159" i="22"/>
  <c r="H159" i="22"/>
  <c r="E159" i="22"/>
  <c r="M158" i="22"/>
  <c r="L158" i="22"/>
  <c r="H158" i="22"/>
  <c r="E158" i="22"/>
  <c r="M157" i="22"/>
  <c r="L157" i="22"/>
  <c r="H157" i="22"/>
  <c r="E157" i="22"/>
  <c r="M156" i="22"/>
  <c r="L156" i="22"/>
  <c r="H156" i="22"/>
  <c r="E156" i="22"/>
  <c r="M155" i="22"/>
  <c r="L155" i="22"/>
  <c r="H155" i="22"/>
  <c r="E155" i="22"/>
  <c r="M154" i="22"/>
  <c r="L154" i="22"/>
  <c r="H154" i="22"/>
  <c r="E154" i="22"/>
  <c r="M153" i="22"/>
  <c r="L153" i="22"/>
  <c r="H153" i="22"/>
  <c r="E153" i="22"/>
  <c r="M152" i="22"/>
  <c r="L152" i="22"/>
  <c r="H152" i="22"/>
  <c r="E152" i="22"/>
  <c r="M151" i="22"/>
  <c r="O151" i="22" s="1"/>
  <c r="H151" i="22"/>
  <c r="E151" i="22"/>
  <c r="M150" i="22"/>
  <c r="O150" i="22" s="1"/>
  <c r="H150" i="22"/>
  <c r="E150" i="22"/>
  <c r="M149" i="22"/>
  <c r="L149" i="22"/>
  <c r="H149" i="22"/>
  <c r="E149" i="22"/>
  <c r="M148" i="22"/>
  <c r="L148" i="22"/>
  <c r="H148" i="22"/>
  <c r="E148" i="22"/>
  <c r="M147" i="22"/>
  <c r="L147" i="22"/>
  <c r="H147" i="22"/>
  <c r="E147" i="22"/>
  <c r="M146" i="22"/>
  <c r="L146" i="22"/>
  <c r="H146" i="22"/>
  <c r="E146" i="22"/>
  <c r="M145" i="22"/>
  <c r="O145" i="22" s="1"/>
  <c r="H145" i="22"/>
  <c r="E145" i="22"/>
  <c r="M144" i="22"/>
  <c r="L144" i="22"/>
  <c r="H144" i="22"/>
  <c r="E144" i="22"/>
  <c r="M143" i="22"/>
  <c r="L143" i="22"/>
  <c r="H143" i="22"/>
  <c r="E143" i="22"/>
  <c r="M142" i="22"/>
  <c r="L142" i="22"/>
  <c r="H142" i="22"/>
  <c r="E142" i="22"/>
  <c r="M141" i="22"/>
  <c r="L141" i="22"/>
  <c r="H141" i="22"/>
  <c r="E141" i="22"/>
  <c r="M140" i="22"/>
  <c r="L140" i="22"/>
  <c r="E140" i="22"/>
  <c r="M139" i="22"/>
  <c r="L139" i="22"/>
  <c r="H139" i="22"/>
  <c r="E139" i="22"/>
  <c r="M138" i="22"/>
  <c r="L138" i="22"/>
  <c r="H138" i="22"/>
  <c r="E138" i="22"/>
  <c r="M137" i="22"/>
  <c r="L137" i="22"/>
  <c r="H137" i="22"/>
  <c r="E137" i="22"/>
  <c r="M136" i="22"/>
  <c r="O136" i="22" s="1"/>
  <c r="H136" i="22"/>
  <c r="E136" i="22"/>
  <c r="M135" i="22"/>
  <c r="O135" i="22" s="1"/>
  <c r="H135" i="22"/>
  <c r="E135" i="22"/>
  <c r="M134" i="22"/>
  <c r="L134" i="22"/>
  <c r="H134" i="22"/>
  <c r="E134" i="22"/>
  <c r="M133" i="22"/>
  <c r="L133" i="22"/>
  <c r="H133" i="22"/>
  <c r="E133" i="22"/>
  <c r="M132" i="22"/>
  <c r="L132" i="22"/>
  <c r="H132" i="22"/>
  <c r="E132" i="22"/>
  <c r="M131" i="22"/>
  <c r="L131" i="22"/>
  <c r="H131" i="22"/>
  <c r="E131" i="22"/>
  <c r="M130" i="22"/>
  <c r="L130" i="22"/>
  <c r="H130" i="22"/>
  <c r="E130" i="22"/>
  <c r="M129" i="22"/>
  <c r="L129" i="22"/>
  <c r="H129" i="22"/>
  <c r="E129" i="22"/>
  <c r="M128" i="22"/>
  <c r="L128" i="22"/>
  <c r="H128" i="22"/>
  <c r="E128" i="22"/>
  <c r="M127" i="22"/>
  <c r="L127" i="22"/>
  <c r="H127" i="22"/>
  <c r="E127" i="22"/>
  <c r="M126" i="22"/>
  <c r="L126" i="22"/>
  <c r="H126" i="22"/>
  <c r="E126" i="22"/>
  <c r="M125" i="22"/>
  <c r="L125" i="22"/>
  <c r="H125" i="22"/>
  <c r="E125" i="22"/>
  <c r="M124" i="22"/>
  <c r="L124" i="22"/>
  <c r="H124" i="22"/>
  <c r="E124" i="22"/>
  <c r="M123" i="22"/>
  <c r="L123" i="22"/>
  <c r="H123" i="22"/>
  <c r="E123" i="22"/>
  <c r="M122" i="22"/>
  <c r="L122" i="22"/>
  <c r="H122" i="22"/>
  <c r="E122" i="22"/>
  <c r="M121" i="22"/>
  <c r="L121" i="22"/>
  <c r="H121" i="22"/>
  <c r="E121" i="22"/>
  <c r="M120" i="22"/>
  <c r="L120" i="22"/>
  <c r="H120" i="22"/>
  <c r="E120" i="22"/>
  <c r="M119" i="22"/>
  <c r="L119" i="22"/>
  <c r="H119" i="22"/>
  <c r="E119" i="22"/>
  <c r="M118" i="22"/>
  <c r="L118" i="22"/>
  <c r="H118" i="22"/>
  <c r="E118" i="22"/>
  <c r="M117" i="22"/>
  <c r="L117" i="22"/>
  <c r="H117" i="22"/>
  <c r="E117" i="22"/>
  <c r="M116" i="22"/>
  <c r="L116" i="22"/>
  <c r="H116" i="22"/>
  <c r="E116" i="22"/>
  <c r="M115" i="22"/>
  <c r="L115" i="22"/>
  <c r="H115" i="22"/>
  <c r="E115" i="22"/>
  <c r="M114" i="22"/>
  <c r="L114" i="22"/>
  <c r="H114" i="22"/>
  <c r="E114" i="22"/>
  <c r="M113" i="22"/>
  <c r="L113" i="22"/>
  <c r="H113" i="22"/>
  <c r="E113" i="22"/>
  <c r="M112" i="22"/>
  <c r="L112" i="22"/>
  <c r="H112" i="22"/>
  <c r="E112" i="22"/>
  <c r="M111" i="22"/>
  <c r="L111" i="22"/>
  <c r="H111" i="22"/>
  <c r="E111" i="22"/>
  <c r="M110" i="22"/>
  <c r="L110" i="22"/>
  <c r="H110" i="22"/>
  <c r="E110" i="22"/>
  <c r="M109" i="22"/>
  <c r="L109" i="22"/>
  <c r="H109" i="22"/>
  <c r="E109" i="22"/>
  <c r="M108" i="22"/>
  <c r="L108" i="22"/>
  <c r="H108" i="22"/>
  <c r="E108" i="22"/>
  <c r="M107" i="22"/>
  <c r="L107" i="22"/>
  <c r="H107" i="22"/>
  <c r="E107" i="22"/>
  <c r="M106" i="22"/>
  <c r="L106" i="22"/>
  <c r="H106" i="22"/>
  <c r="E106" i="22"/>
  <c r="M105" i="22"/>
  <c r="L105" i="22"/>
  <c r="H105" i="22"/>
  <c r="E105" i="22"/>
  <c r="M104" i="22"/>
  <c r="L104" i="22"/>
  <c r="H104" i="22"/>
  <c r="E104" i="22"/>
  <c r="M103" i="22"/>
  <c r="L103" i="22"/>
  <c r="H103" i="22"/>
  <c r="E103" i="22"/>
  <c r="M102" i="22"/>
  <c r="L102" i="22"/>
  <c r="H102" i="22"/>
  <c r="E102" i="22"/>
  <c r="M101" i="22"/>
  <c r="L101" i="22"/>
  <c r="H101" i="22"/>
  <c r="E101" i="22"/>
  <c r="M100" i="22"/>
  <c r="L100" i="22"/>
  <c r="H100" i="22"/>
  <c r="E100" i="22"/>
  <c r="M99" i="22"/>
  <c r="L99" i="22"/>
  <c r="H99" i="22"/>
  <c r="E99" i="22"/>
  <c r="M98" i="22"/>
  <c r="L98" i="22"/>
  <c r="H98" i="22"/>
  <c r="E98" i="22"/>
  <c r="M97" i="22"/>
  <c r="L97" i="22"/>
  <c r="H97" i="22"/>
  <c r="E97" i="22"/>
  <c r="M96" i="22"/>
  <c r="L96" i="22"/>
  <c r="H96" i="22"/>
  <c r="E96" i="22"/>
  <c r="M95" i="22"/>
  <c r="L95" i="22"/>
  <c r="H95" i="22"/>
  <c r="E95" i="22"/>
  <c r="M94" i="22"/>
  <c r="L94" i="22"/>
  <c r="H94" i="22"/>
  <c r="E94" i="22"/>
  <c r="M93" i="22"/>
  <c r="L93" i="22"/>
  <c r="H93" i="22"/>
  <c r="E93" i="22"/>
  <c r="M92" i="22"/>
  <c r="L92" i="22"/>
  <c r="H92" i="22"/>
  <c r="E92" i="22"/>
  <c r="M91" i="22"/>
  <c r="L91" i="22"/>
  <c r="H91" i="22"/>
  <c r="E91" i="22"/>
  <c r="M90" i="22"/>
  <c r="L90" i="22"/>
  <c r="H90" i="22"/>
  <c r="E90" i="22"/>
  <c r="M89" i="22"/>
  <c r="L89" i="22"/>
  <c r="H89" i="22"/>
  <c r="E89" i="22"/>
  <c r="M88" i="22"/>
  <c r="L88" i="22"/>
  <c r="H88" i="22"/>
  <c r="E88" i="22"/>
  <c r="M87" i="22"/>
  <c r="L87" i="22"/>
  <c r="H87" i="22"/>
  <c r="E87" i="22"/>
  <c r="M86" i="22"/>
  <c r="L86" i="22"/>
  <c r="H86" i="22"/>
  <c r="E86" i="22"/>
  <c r="M85" i="22"/>
  <c r="L85" i="22"/>
  <c r="H85" i="22"/>
  <c r="E85" i="22"/>
  <c r="M84" i="22"/>
  <c r="L84" i="22"/>
  <c r="H84" i="22"/>
  <c r="E84" i="22"/>
  <c r="M83" i="22"/>
  <c r="L83" i="22"/>
  <c r="H83" i="22"/>
  <c r="E83" i="22"/>
  <c r="M82" i="22"/>
  <c r="L82" i="22"/>
  <c r="H82" i="22"/>
  <c r="E82" i="22"/>
  <c r="M81" i="22"/>
  <c r="L81" i="22"/>
  <c r="H81" i="22"/>
  <c r="E81" i="22"/>
  <c r="M80" i="22"/>
  <c r="L80" i="22"/>
  <c r="H80" i="22"/>
  <c r="E80" i="22"/>
  <c r="M79" i="22"/>
  <c r="L79" i="22"/>
  <c r="H79" i="22"/>
  <c r="E79" i="22"/>
  <c r="M78" i="22"/>
  <c r="L78" i="22"/>
  <c r="H78" i="22"/>
  <c r="E78" i="22"/>
  <c r="M77" i="22"/>
  <c r="L77" i="22"/>
  <c r="H77" i="22"/>
  <c r="E77" i="22"/>
  <c r="M76" i="22"/>
  <c r="L76" i="22"/>
  <c r="H76" i="22"/>
  <c r="E76" i="22"/>
  <c r="M75" i="22"/>
  <c r="L75" i="22"/>
  <c r="H75" i="22"/>
  <c r="E75" i="22"/>
  <c r="M74" i="22"/>
  <c r="L74" i="22"/>
  <c r="H74" i="22"/>
  <c r="E74" i="22"/>
  <c r="M73" i="22"/>
  <c r="L73" i="22"/>
  <c r="H73" i="22"/>
  <c r="E73" i="22"/>
  <c r="M72" i="22"/>
  <c r="L72" i="22"/>
  <c r="H72" i="22"/>
  <c r="E72" i="22"/>
  <c r="M71" i="22"/>
  <c r="L71" i="22"/>
  <c r="H71" i="22"/>
  <c r="E71" i="22"/>
  <c r="M70" i="22"/>
  <c r="L70" i="22"/>
  <c r="H70" i="22"/>
  <c r="E70" i="22"/>
  <c r="M69" i="22"/>
  <c r="L69" i="22"/>
  <c r="H69" i="22"/>
  <c r="E69" i="22"/>
  <c r="M68" i="22"/>
  <c r="L68" i="22"/>
  <c r="H68" i="22"/>
  <c r="E68" i="22"/>
  <c r="M67" i="22"/>
  <c r="L67" i="22"/>
  <c r="H67" i="22"/>
  <c r="E67" i="22"/>
  <c r="M66" i="22"/>
  <c r="L66" i="22"/>
  <c r="H66" i="22"/>
  <c r="E66" i="22"/>
  <c r="M65" i="22"/>
  <c r="L65" i="22"/>
  <c r="H65" i="22"/>
  <c r="E65" i="22"/>
  <c r="M64" i="22"/>
  <c r="L64" i="22"/>
  <c r="H64" i="22"/>
  <c r="E64" i="22"/>
  <c r="M63" i="22"/>
  <c r="L63" i="22"/>
  <c r="H63" i="22"/>
  <c r="E63" i="22"/>
  <c r="M62" i="22"/>
  <c r="L62" i="22"/>
  <c r="H62" i="22"/>
  <c r="E62" i="22"/>
  <c r="M61" i="22"/>
  <c r="L61" i="22"/>
  <c r="H61" i="22"/>
  <c r="E61" i="22"/>
  <c r="M60" i="22"/>
  <c r="L60" i="22"/>
  <c r="H60" i="22"/>
  <c r="E60" i="22"/>
  <c r="M59" i="22"/>
  <c r="L59" i="22"/>
  <c r="H59" i="22"/>
  <c r="E59" i="22"/>
  <c r="M58" i="22"/>
  <c r="L58" i="22"/>
  <c r="H58" i="22"/>
  <c r="E58" i="22"/>
  <c r="M57" i="22"/>
  <c r="L57" i="22"/>
  <c r="H57" i="22"/>
  <c r="E57" i="22"/>
  <c r="M56" i="22"/>
  <c r="L56" i="22"/>
  <c r="H56" i="22"/>
  <c r="E56" i="22"/>
  <c r="M55" i="22"/>
  <c r="L55" i="22"/>
  <c r="H55" i="22"/>
  <c r="E55" i="22"/>
  <c r="M54" i="22"/>
  <c r="L54" i="22"/>
  <c r="H54" i="22"/>
  <c r="E54" i="22"/>
  <c r="M53" i="22"/>
  <c r="L53" i="22"/>
  <c r="H53" i="22"/>
  <c r="E53" i="22"/>
  <c r="M52" i="22"/>
  <c r="L52" i="22"/>
  <c r="H52" i="22"/>
  <c r="E52" i="22"/>
  <c r="M51" i="22"/>
  <c r="L51" i="22"/>
  <c r="H51" i="22"/>
  <c r="E51" i="22"/>
  <c r="M50" i="22"/>
  <c r="L50" i="22"/>
  <c r="H50" i="22"/>
  <c r="E50" i="22"/>
  <c r="M49" i="22"/>
  <c r="L49" i="22"/>
  <c r="H49" i="22"/>
  <c r="E49" i="22"/>
  <c r="N48" i="22"/>
  <c r="M48" i="22"/>
  <c r="L48" i="22"/>
  <c r="H48" i="22"/>
  <c r="E48" i="22"/>
  <c r="N47" i="22"/>
  <c r="M47" i="22"/>
  <c r="L47" i="22"/>
  <c r="H47" i="22"/>
  <c r="E47" i="22"/>
  <c r="N46" i="22"/>
  <c r="M46" i="22"/>
  <c r="L46" i="22"/>
  <c r="H46" i="22"/>
  <c r="E46" i="22"/>
  <c r="N45" i="22"/>
  <c r="M45" i="22"/>
  <c r="L45" i="22"/>
  <c r="H45" i="22"/>
  <c r="E45" i="22"/>
  <c r="N44" i="22"/>
  <c r="M44" i="22"/>
  <c r="L44" i="22"/>
  <c r="H44" i="22"/>
  <c r="E44" i="22"/>
  <c r="N43" i="22"/>
  <c r="M43" i="22"/>
  <c r="L43" i="22"/>
  <c r="H43" i="22"/>
  <c r="E43" i="22"/>
  <c r="N42" i="22"/>
  <c r="M42" i="22"/>
  <c r="L42" i="22"/>
  <c r="H42" i="22"/>
  <c r="E42" i="22"/>
  <c r="N41" i="22"/>
  <c r="M41" i="22"/>
  <c r="L41" i="22"/>
  <c r="H41" i="22"/>
  <c r="E41" i="22"/>
  <c r="N40" i="22"/>
  <c r="M40" i="22"/>
  <c r="L40" i="22"/>
  <c r="H40" i="22"/>
  <c r="E40" i="22"/>
  <c r="N39" i="22"/>
  <c r="M39" i="22"/>
  <c r="L39" i="22"/>
  <c r="H39" i="22"/>
  <c r="E39" i="22"/>
  <c r="N38" i="22"/>
  <c r="M38" i="22"/>
  <c r="L38" i="22"/>
  <c r="H38" i="22"/>
  <c r="E38" i="22"/>
  <c r="N17" i="22"/>
  <c r="M17" i="22"/>
  <c r="N15" i="22"/>
  <c r="M15" i="22"/>
  <c r="M7" i="22"/>
  <c r="M261" i="21"/>
  <c r="O261" i="21" s="1"/>
  <c r="H261" i="21"/>
  <c r="E261" i="21"/>
  <c r="M260" i="21"/>
  <c r="O260" i="21" s="1"/>
  <c r="H260" i="21"/>
  <c r="E260" i="21"/>
  <c r="M259" i="21"/>
  <c r="O259" i="21" s="1"/>
  <c r="H259" i="21"/>
  <c r="E259" i="21"/>
  <c r="M258" i="21"/>
  <c r="O258" i="21" s="1"/>
  <c r="H258" i="21"/>
  <c r="E258" i="21"/>
  <c r="M257" i="21"/>
  <c r="O257" i="21" s="1"/>
  <c r="H257" i="21"/>
  <c r="E257" i="21"/>
  <c r="M256" i="21"/>
  <c r="O256" i="21" s="1"/>
  <c r="H256" i="21"/>
  <c r="E256" i="21"/>
  <c r="M255" i="21"/>
  <c r="O255" i="21" s="1"/>
  <c r="H255" i="21"/>
  <c r="E255" i="21"/>
  <c r="M254" i="21"/>
  <c r="O254" i="21" s="1"/>
  <c r="H254" i="21"/>
  <c r="E254" i="21"/>
  <c r="M253" i="21"/>
  <c r="O253" i="21" s="1"/>
  <c r="H253" i="21"/>
  <c r="E253" i="21"/>
  <c r="M252" i="21"/>
  <c r="O252" i="21" s="1"/>
  <c r="H252" i="21"/>
  <c r="E252" i="21"/>
  <c r="M251" i="21"/>
  <c r="O251" i="21" s="1"/>
  <c r="H251" i="21"/>
  <c r="E251" i="21"/>
  <c r="M250" i="21"/>
  <c r="O250" i="21" s="1"/>
  <c r="H250" i="21"/>
  <c r="E250" i="21"/>
  <c r="M249" i="21"/>
  <c r="O249" i="21" s="1"/>
  <c r="H249" i="21"/>
  <c r="E249" i="21"/>
  <c r="M248" i="21"/>
  <c r="O248" i="21" s="1"/>
  <c r="H248" i="21"/>
  <c r="E248" i="21"/>
  <c r="M247" i="21"/>
  <c r="O247" i="21" s="1"/>
  <c r="H247" i="21"/>
  <c r="E247" i="21"/>
  <c r="M246" i="21"/>
  <c r="O246" i="21" s="1"/>
  <c r="H246" i="21"/>
  <c r="E246" i="21"/>
  <c r="M245" i="21"/>
  <c r="O245" i="21" s="1"/>
  <c r="H245" i="21"/>
  <c r="E245" i="21"/>
  <c r="M244" i="21"/>
  <c r="O244" i="21" s="1"/>
  <c r="H244" i="21"/>
  <c r="E244" i="21"/>
  <c r="M243" i="21"/>
  <c r="O243" i="21" s="1"/>
  <c r="H243" i="21"/>
  <c r="E243" i="21"/>
  <c r="M242" i="21"/>
  <c r="O242" i="21" s="1"/>
  <c r="H242" i="21"/>
  <c r="E242" i="21"/>
  <c r="M241" i="21"/>
  <c r="O241" i="21" s="1"/>
  <c r="H241" i="21"/>
  <c r="E241" i="21"/>
  <c r="M240" i="21"/>
  <c r="O240" i="21" s="1"/>
  <c r="H240" i="21"/>
  <c r="E240" i="21"/>
  <c r="M239" i="21"/>
  <c r="O239" i="21" s="1"/>
  <c r="H239" i="21"/>
  <c r="E239" i="21"/>
  <c r="M238" i="21"/>
  <c r="L238" i="21"/>
  <c r="H238" i="21"/>
  <c r="E238" i="21"/>
  <c r="M237" i="21"/>
  <c r="L237" i="21"/>
  <c r="H237" i="21"/>
  <c r="E237" i="21"/>
  <c r="M236" i="21"/>
  <c r="L236" i="21"/>
  <c r="H236" i="21"/>
  <c r="E236" i="21"/>
  <c r="M235" i="21"/>
  <c r="L235" i="21"/>
  <c r="H235" i="21"/>
  <c r="E235" i="21"/>
  <c r="M234" i="21"/>
  <c r="L234" i="21"/>
  <c r="H234" i="21"/>
  <c r="E234" i="21"/>
  <c r="M233" i="21"/>
  <c r="L233" i="21"/>
  <c r="H233" i="21"/>
  <c r="E233" i="21"/>
  <c r="M232" i="21"/>
  <c r="L232" i="21"/>
  <c r="H232" i="21"/>
  <c r="E232" i="21"/>
  <c r="M231" i="21"/>
  <c r="L231" i="21"/>
  <c r="H231" i="21"/>
  <c r="E231" i="21"/>
  <c r="M230" i="21"/>
  <c r="L230" i="21"/>
  <c r="H230" i="21"/>
  <c r="E230" i="21"/>
  <c r="M229" i="21"/>
  <c r="L229" i="21"/>
  <c r="H229" i="21"/>
  <c r="E229" i="21"/>
  <c r="M228" i="21"/>
  <c r="L228" i="21"/>
  <c r="H228" i="21"/>
  <c r="E228" i="21"/>
  <c r="M227" i="21"/>
  <c r="L227" i="21"/>
  <c r="H227" i="21"/>
  <c r="E227" i="21"/>
  <c r="M226" i="21"/>
  <c r="L226" i="21"/>
  <c r="H226" i="21"/>
  <c r="E226" i="21"/>
  <c r="M225" i="21"/>
  <c r="L225" i="21"/>
  <c r="H225" i="21"/>
  <c r="E225" i="21"/>
  <c r="M224" i="21"/>
  <c r="L224" i="21"/>
  <c r="H224" i="21"/>
  <c r="E224" i="21"/>
  <c r="M223" i="21"/>
  <c r="L223" i="21"/>
  <c r="H223" i="21"/>
  <c r="E223" i="21"/>
  <c r="M222" i="21"/>
  <c r="L222" i="21"/>
  <c r="H222" i="21"/>
  <c r="E222" i="21"/>
  <c r="M221" i="21"/>
  <c r="L221" i="21"/>
  <c r="H221" i="21"/>
  <c r="E221" i="21"/>
  <c r="M220" i="21"/>
  <c r="L220" i="21"/>
  <c r="H220" i="21"/>
  <c r="E220" i="21"/>
  <c r="M219" i="21"/>
  <c r="L219" i="21"/>
  <c r="H219" i="21"/>
  <c r="E219" i="21"/>
  <c r="M218" i="21"/>
  <c r="L218" i="21"/>
  <c r="H218" i="21"/>
  <c r="E218" i="21"/>
  <c r="M217" i="21"/>
  <c r="L217" i="21"/>
  <c r="H217" i="21"/>
  <c r="E217" i="21"/>
  <c r="M216" i="21"/>
  <c r="L216" i="21"/>
  <c r="H216" i="21"/>
  <c r="E216" i="21"/>
  <c r="M215" i="21"/>
  <c r="L215" i="21"/>
  <c r="H215" i="21"/>
  <c r="E215" i="21"/>
  <c r="M214" i="21"/>
  <c r="L214" i="21"/>
  <c r="H214" i="21"/>
  <c r="E214" i="21"/>
  <c r="M213" i="21"/>
  <c r="L213" i="21"/>
  <c r="H213" i="21"/>
  <c r="E213" i="21"/>
  <c r="M212" i="21"/>
  <c r="L212" i="21"/>
  <c r="H212" i="21"/>
  <c r="E212" i="21"/>
  <c r="M211" i="21"/>
  <c r="L211" i="21"/>
  <c r="H211" i="21"/>
  <c r="E211" i="21"/>
  <c r="M210" i="21"/>
  <c r="L210" i="21"/>
  <c r="H210" i="21"/>
  <c r="E210" i="21"/>
  <c r="M209" i="21"/>
  <c r="L209" i="21"/>
  <c r="H209" i="21"/>
  <c r="E209" i="21"/>
  <c r="M208" i="21"/>
  <c r="L208" i="21"/>
  <c r="H208" i="21"/>
  <c r="E208" i="21"/>
  <c r="M207" i="21"/>
  <c r="L207" i="21"/>
  <c r="H207" i="21"/>
  <c r="E207" i="21"/>
  <c r="M206" i="21"/>
  <c r="L206" i="21"/>
  <c r="H206" i="21"/>
  <c r="E206" i="21"/>
  <c r="M205" i="21"/>
  <c r="L205" i="21"/>
  <c r="H205" i="21"/>
  <c r="E205" i="21"/>
  <c r="M204" i="21"/>
  <c r="L204" i="21"/>
  <c r="H204" i="21"/>
  <c r="E204" i="21"/>
  <c r="M203" i="21"/>
  <c r="L203" i="21"/>
  <c r="H203" i="21"/>
  <c r="E203" i="21"/>
  <c r="L202" i="21"/>
  <c r="O202" i="21" s="1"/>
  <c r="H202" i="21"/>
  <c r="E202" i="21"/>
  <c r="M201" i="21"/>
  <c r="L201" i="21"/>
  <c r="H201" i="21"/>
  <c r="E201" i="21"/>
  <c r="M200" i="21"/>
  <c r="L200" i="21"/>
  <c r="H200" i="21"/>
  <c r="E200" i="21"/>
  <c r="M199" i="21"/>
  <c r="L199" i="21"/>
  <c r="H199" i="21"/>
  <c r="E199" i="21"/>
  <c r="M198" i="21"/>
  <c r="L198" i="21"/>
  <c r="H198" i="21"/>
  <c r="E198" i="21"/>
  <c r="M197" i="21"/>
  <c r="L197" i="21"/>
  <c r="H197" i="21"/>
  <c r="E197" i="21"/>
  <c r="M196" i="21"/>
  <c r="L196" i="21"/>
  <c r="H196" i="21"/>
  <c r="E196" i="21"/>
  <c r="M195" i="21"/>
  <c r="L195" i="21"/>
  <c r="H195" i="21"/>
  <c r="E195" i="21"/>
  <c r="M194" i="21"/>
  <c r="L194" i="21"/>
  <c r="H194" i="21"/>
  <c r="E194" i="21"/>
  <c r="M193" i="21"/>
  <c r="L193" i="21"/>
  <c r="H193" i="21"/>
  <c r="E193" i="21"/>
  <c r="M192" i="21"/>
  <c r="L192" i="21"/>
  <c r="H192" i="21"/>
  <c r="E192" i="21"/>
  <c r="M191" i="21"/>
  <c r="L191" i="21"/>
  <c r="H191" i="21"/>
  <c r="E191" i="21"/>
  <c r="M190" i="21"/>
  <c r="L190" i="21"/>
  <c r="H190" i="21"/>
  <c r="E190" i="21"/>
  <c r="M189" i="21"/>
  <c r="O189" i="21" s="1"/>
  <c r="H189" i="21"/>
  <c r="E189" i="21"/>
  <c r="M188" i="21"/>
  <c r="L188" i="21"/>
  <c r="H188" i="21"/>
  <c r="E188" i="21"/>
  <c r="M187" i="21"/>
  <c r="L187" i="21"/>
  <c r="H187" i="21"/>
  <c r="E187" i="21"/>
  <c r="M186" i="21"/>
  <c r="L186" i="21"/>
  <c r="H186" i="21"/>
  <c r="E186" i="21"/>
  <c r="M185" i="21"/>
  <c r="O185" i="21" s="1"/>
  <c r="H185" i="21"/>
  <c r="E185" i="21"/>
  <c r="M184" i="21"/>
  <c r="L184" i="21"/>
  <c r="H184" i="21"/>
  <c r="E184" i="21"/>
  <c r="M183" i="21"/>
  <c r="L183" i="21"/>
  <c r="H183" i="21"/>
  <c r="E183" i="21"/>
  <c r="M182" i="21"/>
  <c r="L182" i="21"/>
  <c r="H182" i="21"/>
  <c r="E182" i="21"/>
  <c r="M181" i="21"/>
  <c r="O181" i="21" s="1"/>
  <c r="H181" i="21"/>
  <c r="E181" i="21"/>
  <c r="M180" i="21"/>
  <c r="L180" i="21"/>
  <c r="H180" i="21"/>
  <c r="E180" i="21"/>
  <c r="M179" i="21"/>
  <c r="O179" i="21" s="1"/>
  <c r="H179" i="21"/>
  <c r="E179" i="21"/>
  <c r="M178" i="21"/>
  <c r="O178" i="21" s="1"/>
  <c r="H178" i="21"/>
  <c r="E178" i="21"/>
  <c r="M177" i="21"/>
  <c r="L177" i="21"/>
  <c r="H177" i="21"/>
  <c r="E177" i="21"/>
  <c r="M176" i="21"/>
  <c r="L176" i="21"/>
  <c r="H176" i="21"/>
  <c r="E176" i="21"/>
  <c r="M175" i="21"/>
  <c r="L175" i="21"/>
  <c r="H175" i="21"/>
  <c r="E175" i="21"/>
  <c r="M174" i="21"/>
  <c r="L174" i="21"/>
  <c r="H174" i="21"/>
  <c r="E174" i="21"/>
  <c r="M173" i="21"/>
  <c r="L173" i="21"/>
  <c r="H173" i="21"/>
  <c r="E173" i="21"/>
  <c r="M172" i="21"/>
  <c r="L172" i="21"/>
  <c r="H172" i="21"/>
  <c r="E172" i="21"/>
  <c r="M171" i="21"/>
  <c r="L171" i="21"/>
  <c r="H171" i="21"/>
  <c r="E171" i="21"/>
  <c r="M170" i="21"/>
  <c r="L170" i="21"/>
  <c r="H170" i="21"/>
  <c r="E170" i="21"/>
  <c r="M169" i="21"/>
  <c r="L169" i="21"/>
  <c r="H169" i="21"/>
  <c r="E169" i="21"/>
  <c r="M168" i="21"/>
  <c r="O168" i="21" s="1"/>
  <c r="H168" i="21"/>
  <c r="E168" i="21"/>
  <c r="M167" i="21"/>
  <c r="O167" i="21" s="1"/>
  <c r="H167" i="21"/>
  <c r="E167" i="21"/>
  <c r="M166" i="21"/>
  <c r="L166" i="21"/>
  <c r="H166" i="21"/>
  <c r="E166" i="21"/>
  <c r="M165" i="21"/>
  <c r="L165" i="21"/>
  <c r="H165" i="21"/>
  <c r="E165" i="21"/>
  <c r="M164" i="21"/>
  <c r="L164" i="21"/>
  <c r="H164" i="21"/>
  <c r="E164" i="21"/>
  <c r="M163" i="21"/>
  <c r="L163" i="21"/>
  <c r="H163" i="21"/>
  <c r="E163" i="21"/>
  <c r="M162" i="21"/>
  <c r="O162" i="21" s="1"/>
  <c r="H162" i="21"/>
  <c r="E162" i="21"/>
  <c r="M161" i="21"/>
  <c r="L161" i="21"/>
  <c r="H161" i="21"/>
  <c r="E161" i="21"/>
  <c r="M160" i="21"/>
  <c r="L160" i="21"/>
  <c r="H160" i="21"/>
  <c r="E160" i="21"/>
  <c r="M159" i="21"/>
  <c r="L159" i="21"/>
  <c r="H159" i="21"/>
  <c r="E159" i="21"/>
  <c r="M158" i="21"/>
  <c r="L158" i="21"/>
  <c r="H158" i="21"/>
  <c r="E158" i="21"/>
  <c r="M157" i="21"/>
  <c r="L157" i="21"/>
  <c r="E157" i="21"/>
  <c r="M156" i="21"/>
  <c r="L156" i="21"/>
  <c r="H156" i="21"/>
  <c r="E156" i="21"/>
  <c r="M155" i="21"/>
  <c r="L155" i="21"/>
  <c r="H155" i="21"/>
  <c r="E155" i="21"/>
  <c r="M154" i="21"/>
  <c r="L154" i="21"/>
  <c r="H154" i="21"/>
  <c r="E154" i="21"/>
  <c r="M153" i="21"/>
  <c r="O153" i="21" s="1"/>
  <c r="H153" i="21"/>
  <c r="E153" i="21"/>
  <c r="M152" i="21"/>
  <c r="O152" i="21" s="1"/>
  <c r="H152" i="21"/>
  <c r="E152" i="21"/>
  <c r="M151" i="21"/>
  <c r="L151" i="21"/>
  <c r="H151" i="21"/>
  <c r="E151" i="21"/>
  <c r="M150" i="21"/>
  <c r="L150" i="21"/>
  <c r="H150" i="21"/>
  <c r="E150" i="21"/>
  <c r="M149" i="21"/>
  <c r="L149" i="21"/>
  <c r="H149" i="21"/>
  <c r="E149" i="21"/>
  <c r="M148" i="21"/>
  <c r="L148" i="21"/>
  <c r="H148" i="21"/>
  <c r="E148" i="21"/>
  <c r="M147" i="21"/>
  <c r="L147" i="21"/>
  <c r="H147" i="21"/>
  <c r="E147" i="21"/>
  <c r="M146" i="21"/>
  <c r="L146" i="21"/>
  <c r="H146" i="21"/>
  <c r="E146" i="21"/>
  <c r="M145" i="21"/>
  <c r="L145" i="21"/>
  <c r="H145" i="21"/>
  <c r="E145" i="21"/>
  <c r="M144" i="21"/>
  <c r="L144" i="21"/>
  <c r="H144" i="21"/>
  <c r="E144" i="21"/>
  <c r="M143" i="21"/>
  <c r="L143" i="21"/>
  <c r="H143" i="21"/>
  <c r="E143" i="21"/>
  <c r="M142" i="21"/>
  <c r="L142" i="21"/>
  <c r="H142" i="21"/>
  <c r="E142" i="21"/>
  <c r="M141" i="21"/>
  <c r="L141" i="21"/>
  <c r="H141" i="21"/>
  <c r="E141" i="21"/>
  <c r="M140" i="21"/>
  <c r="L140" i="21"/>
  <c r="H140" i="21"/>
  <c r="E140" i="21"/>
  <c r="M139" i="21"/>
  <c r="L139" i="21"/>
  <c r="H139" i="21"/>
  <c r="E139" i="21"/>
  <c r="M138" i="21"/>
  <c r="L138" i="21"/>
  <c r="H138" i="21"/>
  <c r="E138" i="21"/>
  <c r="M137" i="21"/>
  <c r="L137" i="21"/>
  <c r="H137" i="21"/>
  <c r="E137" i="21"/>
  <c r="M136" i="21"/>
  <c r="L136" i="21"/>
  <c r="H136" i="21"/>
  <c r="E136" i="21"/>
  <c r="M135" i="21"/>
  <c r="L135" i="21"/>
  <c r="H135" i="21"/>
  <c r="E135" i="21"/>
  <c r="M134" i="21"/>
  <c r="L134" i="21"/>
  <c r="H134" i="21"/>
  <c r="E134" i="21"/>
  <c r="M133" i="21"/>
  <c r="L133" i="21"/>
  <c r="H133" i="21"/>
  <c r="E133" i="21"/>
  <c r="M132" i="21"/>
  <c r="L132" i="21"/>
  <c r="H132" i="21"/>
  <c r="E132" i="21"/>
  <c r="M131" i="21"/>
  <c r="L131" i="21"/>
  <c r="H131" i="21"/>
  <c r="E131" i="21"/>
  <c r="M130" i="21"/>
  <c r="L130" i="21"/>
  <c r="H130" i="21"/>
  <c r="E130" i="21"/>
  <c r="M129" i="21"/>
  <c r="L129" i="21"/>
  <c r="H129" i="21"/>
  <c r="E129" i="21"/>
  <c r="M128" i="21"/>
  <c r="L128" i="21"/>
  <c r="H128" i="21"/>
  <c r="E128" i="21"/>
  <c r="M127" i="21"/>
  <c r="L127" i="21"/>
  <c r="H127" i="21"/>
  <c r="E127" i="21"/>
  <c r="M126" i="21"/>
  <c r="L126" i="21"/>
  <c r="H126" i="21"/>
  <c r="E126" i="21"/>
  <c r="M125" i="21"/>
  <c r="L125" i="21"/>
  <c r="H125" i="21"/>
  <c r="E125" i="21"/>
  <c r="M124" i="21"/>
  <c r="L124" i="21"/>
  <c r="H124" i="21"/>
  <c r="E124" i="21"/>
  <c r="M123" i="21"/>
  <c r="L123" i="21"/>
  <c r="H123" i="21"/>
  <c r="E123" i="21"/>
  <c r="M122" i="21"/>
  <c r="L122" i="21"/>
  <c r="H122" i="21"/>
  <c r="E122" i="21"/>
  <c r="M121" i="21"/>
  <c r="L121" i="21"/>
  <c r="H121" i="21"/>
  <c r="E121" i="21"/>
  <c r="M120" i="21"/>
  <c r="L120" i="21"/>
  <c r="H120" i="21"/>
  <c r="E120" i="21"/>
  <c r="M119" i="21"/>
  <c r="L119" i="21"/>
  <c r="H119" i="21"/>
  <c r="E119" i="21"/>
  <c r="M118" i="21"/>
  <c r="L118" i="21"/>
  <c r="H118" i="21"/>
  <c r="E118" i="21"/>
  <c r="M117" i="21"/>
  <c r="L117" i="21"/>
  <c r="H117" i="21"/>
  <c r="E117" i="21"/>
  <c r="M116" i="21"/>
  <c r="L116" i="21"/>
  <c r="H116" i="21"/>
  <c r="E116" i="21"/>
  <c r="M115" i="21"/>
  <c r="L115" i="21"/>
  <c r="H115" i="21"/>
  <c r="E115" i="21"/>
  <c r="M114" i="21"/>
  <c r="L114" i="21"/>
  <c r="H114" i="21"/>
  <c r="E114" i="21"/>
  <c r="M113" i="21"/>
  <c r="L113" i="21"/>
  <c r="H113" i="21"/>
  <c r="E113" i="21"/>
  <c r="M112" i="21"/>
  <c r="L112" i="21"/>
  <c r="H112" i="21"/>
  <c r="E112" i="21"/>
  <c r="M111" i="21"/>
  <c r="L111" i="21"/>
  <c r="H111" i="21"/>
  <c r="E111" i="21"/>
  <c r="M110" i="21"/>
  <c r="L110" i="21"/>
  <c r="H110" i="21"/>
  <c r="E110" i="21"/>
  <c r="M109" i="21"/>
  <c r="L109" i="21"/>
  <c r="H109" i="21"/>
  <c r="E109" i="21"/>
  <c r="M108" i="21"/>
  <c r="L108" i="21"/>
  <c r="H108" i="21"/>
  <c r="E108" i="21"/>
  <c r="M107" i="21"/>
  <c r="L107" i="21"/>
  <c r="H107" i="21"/>
  <c r="E107" i="21"/>
  <c r="M106" i="21"/>
  <c r="L106" i="21"/>
  <c r="H106" i="21"/>
  <c r="E106" i="21"/>
  <c r="M105" i="21"/>
  <c r="L105" i="21"/>
  <c r="H105" i="21"/>
  <c r="E105" i="21"/>
  <c r="M104" i="21"/>
  <c r="L104" i="21"/>
  <c r="H104" i="21"/>
  <c r="E104" i="21"/>
  <c r="M103" i="21"/>
  <c r="L103" i="21"/>
  <c r="H103" i="21"/>
  <c r="E103" i="21"/>
  <c r="M102" i="21"/>
  <c r="L102" i="21"/>
  <c r="H102" i="21"/>
  <c r="E102" i="21"/>
  <c r="M101" i="21"/>
  <c r="L101" i="21"/>
  <c r="H101" i="21"/>
  <c r="E101" i="21"/>
  <c r="M100" i="21"/>
  <c r="L100" i="21"/>
  <c r="H100" i="21"/>
  <c r="E100" i="21"/>
  <c r="M99" i="21"/>
  <c r="L99" i="21"/>
  <c r="H99" i="21"/>
  <c r="E99" i="21"/>
  <c r="M98" i="21"/>
  <c r="L98" i="21"/>
  <c r="H98" i="21"/>
  <c r="E98" i="21"/>
  <c r="M97" i="21"/>
  <c r="L97" i="21"/>
  <c r="H97" i="21"/>
  <c r="E97" i="21"/>
  <c r="M96" i="21"/>
  <c r="L96" i="21"/>
  <c r="H96" i="21"/>
  <c r="E96" i="21"/>
  <c r="M95" i="21"/>
  <c r="L95" i="21"/>
  <c r="H95" i="21"/>
  <c r="E95" i="21"/>
  <c r="M94" i="21"/>
  <c r="L94" i="21"/>
  <c r="H94" i="21"/>
  <c r="E94" i="21"/>
  <c r="M93" i="21"/>
  <c r="L93" i="21"/>
  <c r="H93" i="21"/>
  <c r="E93" i="21"/>
  <c r="M92" i="21"/>
  <c r="L92" i="21"/>
  <c r="H92" i="21"/>
  <c r="E92" i="21"/>
  <c r="M91" i="21"/>
  <c r="L91" i="21"/>
  <c r="H91" i="21"/>
  <c r="E91" i="21"/>
  <c r="M90" i="21"/>
  <c r="L90" i="21"/>
  <c r="H90" i="21"/>
  <c r="E90" i="21"/>
  <c r="M89" i="21"/>
  <c r="L89" i="21"/>
  <c r="H89" i="21"/>
  <c r="E89" i="21"/>
  <c r="M88" i="21"/>
  <c r="L88" i="21"/>
  <c r="H88" i="21"/>
  <c r="E88" i="21"/>
  <c r="M87" i="21"/>
  <c r="L87" i="21"/>
  <c r="H87" i="21"/>
  <c r="E87" i="21"/>
  <c r="M86" i="21"/>
  <c r="L86" i="21"/>
  <c r="H86" i="21"/>
  <c r="E86" i="21"/>
  <c r="M85" i="21"/>
  <c r="L85" i="21"/>
  <c r="H85" i="21"/>
  <c r="E85" i="21"/>
  <c r="M84" i="21"/>
  <c r="L84" i="21"/>
  <c r="H84" i="21"/>
  <c r="E84" i="21"/>
  <c r="M83" i="21"/>
  <c r="L83" i="21"/>
  <c r="H83" i="21"/>
  <c r="E83" i="21"/>
  <c r="M82" i="21"/>
  <c r="L82" i="21"/>
  <c r="H82" i="21"/>
  <c r="E82" i="21"/>
  <c r="M81" i="21"/>
  <c r="L81" i="21"/>
  <c r="H81" i="21"/>
  <c r="E81" i="21"/>
  <c r="M80" i="21"/>
  <c r="L80" i="21"/>
  <c r="H80" i="21"/>
  <c r="E80" i="21"/>
  <c r="M79" i="21"/>
  <c r="L79" i="21"/>
  <c r="H79" i="21"/>
  <c r="E79" i="21"/>
  <c r="M78" i="21"/>
  <c r="L78" i="21"/>
  <c r="H78" i="21"/>
  <c r="E78" i="21"/>
  <c r="M77" i="21"/>
  <c r="L77" i="21"/>
  <c r="H77" i="21"/>
  <c r="E77" i="21"/>
  <c r="M76" i="21"/>
  <c r="L76" i="21"/>
  <c r="H76" i="21"/>
  <c r="E76" i="21"/>
  <c r="M75" i="21"/>
  <c r="L75" i="21"/>
  <c r="H75" i="21"/>
  <c r="E75" i="21"/>
  <c r="M74" i="21"/>
  <c r="L74" i="21"/>
  <c r="H74" i="21"/>
  <c r="E74" i="21"/>
  <c r="M73" i="21"/>
  <c r="L73" i="21"/>
  <c r="H73" i="21"/>
  <c r="E73" i="21"/>
  <c r="M72" i="21"/>
  <c r="L72" i="21"/>
  <c r="H72" i="21"/>
  <c r="E72" i="21"/>
  <c r="M71" i="21"/>
  <c r="L71" i="21"/>
  <c r="H71" i="21"/>
  <c r="E71" i="21"/>
  <c r="M70" i="21"/>
  <c r="L70" i="21"/>
  <c r="H70" i="21"/>
  <c r="E70" i="21"/>
  <c r="M69" i="21"/>
  <c r="L69" i="21"/>
  <c r="H69" i="21"/>
  <c r="E69" i="21"/>
  <c r="M68" i="21"/>
  <c r="L68" i="21"/>
  <c r="H68" i="21"/>
  <c r="E68" i="21"/>
  <c r="M67" i="21"/>
  <c r="L67" i="21"/>
  <c r="H67" i="21"/>
  <c r="E67" i="21"/>
  <c r="M66" i="21"/>
  <c r="L66" i="21"/>
  <c r="H66" i="21"/>
  <c r="E66" i="21"/>
  <c r="N65" i="21"/>
  <c r="M65" i="21"/>
  <c r="L65" i="21"/>
  <c r="H65" i="21"/>
  <c r="E65" i="21"/>
  <c r="N64" i="21"/>
  <c r="M64" i="21"/>
  <c r="L64" i="21"/>
  <c r="H64" i="21"/>
  <c r="E64" i="21"/>
  <c r="N63" i="21"/>
  <c r="M63" i="21"/>
  <c r="L63" i="21"/>
  <c r="H63" i="21"/>
  <c r="E63" i="21"/>
  <c r="N62" i="21"/>
  <c r="M62" i="21"/>
  <c r="L62" i="21"/>
  <c r="H62" i="21"/>
  <c r="E62" i="21"/>
  <c r="N61" i="21"/>
  <c r="M61" i="21"/>
  <c r="L61" i="21"/>
  <c r="H61" i="21"/>
  <c r="E61" i="21"/>
  <c r="N60" i="21"/>
  <c r="M60" i="21"/>
  <c r="L60" i="21"/>
  <c r="H60" i="21"/>
  <c r="E60" i="21"/>
  <c r="N59" i="21"/>
  <c r="M59" i="21"/>
  <c r="L59" i="21"/>
  <c r="H59" i="21"/>
  <c r="E59" i="21"/>
  <c r="N58" i="21"/>
  <c r="M58" i="21"/>
  <c r="L58" i="21"/>
  <c r="H58" i="21"/>
  <c r="E58" i="21"/>
  <c r="N57" i="21"/>
  <c r="M57" i="21"/>
  <c r="L57" i="21"/>
  <c r="H57" i="21"/>
  <c r="E57" i="21"/>
  <c r="N56" i="21"/>
  <c r="M56" i="21"/>
  <c r="L56" i="21"/>
  <c r="H56" i="21"/>
  <c r="E56" i="21"/>
  <c r="N55" i="21"/>
  <c r="M55" i="21"/>
  <c r="L55" i="21"/>
  <c r="H55" i="21"/>
  <c r="E55" i="21"/>
  <c r="N54" i="21"/>
  <c r="M54" i="21"/>
  <c r="L54" i="21"/>
  <c r="H54" i="21"/>
  <c r="E54" i="21"/>
  <c r="N53" i="21"/>
  <c r="M53" i="21"/>
  <c r="L53" i="21"/>
  <c r="H53" i="21"/>
  <c r="E53" i="21"/>
  <c r="N48" i="21"/>
  <c r="M48" i="21"/>
  <c r="M45" i="21"/>
  <c r="N29" i="21"/>
  <c r="M29" i="21"/>
  <c r="M231" i="20"/>
  <c r="O231" i="20" s="1"/>
  <c r="H231" i="20"/>
  <c r="E231" i="20"/>
  <c r="M230" i="20"/>
  <c r="O230" i="20" s="1"/>
  <c r="H230" i="20"/>
  <c r="E230" i="20"/>
  <c r="M229" i="20"/>
  <c r="O229" i="20" s="1"/>
  <c r="H229" i="20"/>
  <c r="E229" i="20"/>
  <c r="M228" i="20"/>
  <c r="O228" i="20" s="1"/>
  <c r="H228" i="20"/>
  <c r="E228" i="20"/>
  <c r="M227" i="20"/>
  <c r="O227" i="20" s="1"/>
  <c r="H227" i="20"/>
  <c r="E227" i="20"/>
  <c r="M226" i="20"/>
  <c r="O226" i="20" s="1"/>
  <c r="H226" i="20"/>
  <c r="E226" i="20"/>
  <c r="M225" i="20"/>
  <c r="O225" i="20" s="1"/>
  <c r="H225" i="20"/>
  <c r="E225" i="20"/>
  <c r="M224" i="20"/>
  <c r="O224" i="20" s="1"/>
  <c r="H224" i="20"/>
  <c r="E224" i="20"/>
  <c r="M223" i="20"/>
  <c r="O223" i="20" s="1"/>
  <c r="H223" i="20"/>
  <c r="E223" i="20"/>
  <c r="M222" i="20"/>
  <c r="O222" i="20" s="1"/>
  <c r="H222" i="20"/>
  <c r="E222" i="20"/>
  <c r="M221" i="20"/>
  <c r="O221" i="20" s="1"/>
  <c r="H221" i="20"/>
  <c r="E221" i="20"/>
  <c r="M220" i="20"/>
  <c r="O220" i="20" s="1"/>
  <c r="H220" i="20"/>
  <c r="E220" i="20"/>
  <c r="M219" i="20"/>
  <c r="O219" i="20" s="1"/>
  <c r="H219" i="20"/>
  <c r="E219" i="20"/>
  <c r="M218" i="20"/>
  <c r="O218" i="20" s="1"/>
  <c r="H218" i="20"/>
  <c r="E218" i="20"/>
  <c r="M217" i="20"/>
  <c r="O217" i="20" s="1"/>
  <c r="H217" i="20"/>
  <c r="E217" i="20"/>
  <c r="M216" i="20"/>
  <c r="O216" i="20" s="1"/>
  <c r="H216" i="20"/>
  <c r="E216" i="20"/>
  <c r="M215" i="20"/>
  <c r="O215" i="20" s="1"/>
  <c r="H215" i="20"/>
  <c r="E215" i="20"/>
  <c r="M214" i="20"/>
  <c r="O214" i="20" s="1"/>
  <c r="H214" i="20"/>
  <c r="E214" i="20"/>
  <c r="M213" i="20"/>
  <c r="O213" i="20" s="1"/>
  <c r="H213" i="20"/>
  <c r="E213" i="20"/>
  <c r="M212" i="20"/>
  <c r="O212" i="20" s="1"/>
  <c r="H212" i="20"/>
  <c r="E212" i="20"/>
  <c r="M211" i="20"/>
  <c r="O211" i="20" s="1"/>
  <c r="H211" i="20"/>
  <c r="E211" i="20"/>
  <c r="M210" i="20"/>
  <c r="O210" i="20" s="1"/>
  <c r="H210" i="20"/>
  <c r="E210" i="20"/>
  <c r="M209" i="20"/>
  <c r="O209" i="20" s="1"/>
  <c r="H209" i="20"/>
  <c r="E209" i="20"/>
  <c r="M208" i="20"/>
  <c r="L208" i="20"/>
  <c r="H208" i="20"/>
  <c r="E208" i="20"/>
  <c r="M207" i="20"/>
  <c r="L207" i="20"/>
  <c r="H207" i="20"/>
  <c r="E207" i="20"/>
  <c r="M206" i="20"/>
  <c r="L206" i="20"/>
  <c r="H206" i="20"/>
  <c r="E206" i="20"/>
  <c r="M205" i="20"/>
  <c r="L205" i="20"/>
  <c r="H205" i="20"/>
  <c r="E205" i="20"/>
  <c r="M204" i="20"/>
  <c r="L204" i="20"/>
  <c r="H204" i="20"/>
  <c r="E204" i="20"/>
  <c r="M203" i="20"/>
  <c r="L203" i="20"/>
  <c r="H203" i="20"/>
  <c r="E203" i="20"/>
  <c r="M202" i="20"/>
  <c r="L202" i="20"/>
  <c r="H202" i="20"/>
  <c r="E202" i="20"/>
  <c r="M201" i="20"/>
  <c r="L201" i="20"/>
  <c r="H201" i="20"/>
  <c r="E201" i="20"/>
  <c r="M200" i="20"/>
  <c r="L200" i="20"/>
  <c r="H200" i="20"/>
  <c r="E200" i="20"/>
  <c r="M199" i="20"/>
  <c r="L199" i="20"/>
  <c r="H199" i="20"/>
  <c r="E199" i="20"/>
  <c r="M198" i="20"/>
  <c r="L198" i="20"/>
  <c r="H198" i="20"/>
  <c r="E198" i="20"/>
  <c r="M197" i="20"/>
  <c r="L197" i="20"/>
  <c r="H197" i="20"/>
  <c r="E197" i="20"/>
  <c r="M196" i="20"/>
  <c r="L196" i="20"/>
  <c r="H196" i="20"/>
  <c r="E196" i="20"/>
  <c r="M195" i="20"/>
  <c r="L195" i="20"/>
  <c r="H195" i="20"/>
  <c r="E195" i="20"/>
  <c r="M194" i="20"/>
  <c r="L194" i="20"/>
  <c r="H194" i="20"/>
  <c r="E194" i="20"/>
  <c r="M193" i="20"/>
  <c r="L193" i="20"/>
  <c r="H193" i="20"/>
  <c r="E193" i="20"/>
  <c r="M192" i="20"/>
  <c r="L192" i="20"/>
  <c r="H192" i="20"/>
  <c r="E192" i="20"/>
  <c r="M191" i="20"/>
  <c r="L191" i="20"/>
  <c r="H191" i="20"/>
  <c r="E191" i="20"/>
  <c r="M190" i="20"/>
  <c r="L190" i="20"/>
  <c r="H190" i="20"/>
  <c r="E190" i="20"/>
  <c r="M189" i="20"/>
  <c r="L189" i="20"/>
  <c r="H189" i="20"/>
  <c r="E189" i="20"/>
  <c r="M188" i="20"/>
  <c r="L188" i="20"/>
  <c r="H188" i="20"/>
  <c r="E188" i="20"/>
  <c r="M187" i="20"/>
  <c r="L187" i="20"/>
  <c r="H187" i="20"/>
  <c r="E187" i="20"/>
  <c r="M186" i="20"/>
  <c r="L186" i="20"/>
  <c r="H186" i="20"/>
  <c r="E186" i="20"/>
  <c r="M185" i="20"/>
  <c r="L185" i="20"/>
  <c r="H185" i="20"/>
  <c r="E185" i="20"/>
  <c r="M184" i="20"/>
  <c r="L184" i="20"/>
  <c r="H184" i="20"/>
  <c r="E184" i="20"/>
  <c r="M183" i="20"/>
  <c r="L183" i="20"/>
  <c r="H183" i="20"/>
  <c r="E183" i="20"/>
  <c r="M182" i="20"/>
  <c r="L182" i="20"/>
  <c r="H182" i="20"/>
  <c r="E182" i="20"/>
  <c r="M181" i="20"/>
  <c r="L181" i="20"/>
  <c r="H181" i="20"/>
  <c r="E181" i="20"/>
  <c r="M180" i="20"/>
  <c r="L180" i="20"/>
  <c r="H180" i="20"/>
  <c r="E180" i="20"/>
  <c r="M179" i="20"/>
  <c r="L179" i="20"/>
  <c r="H179" i="20"/>
  <c r="E179" i="20"/>
  <c r="M178" i="20"/>
  <c r="L178" i="20"/>
  <c r="H178" i="20"/>
  <c r="E178" i="20"/>
  <c r="M177" i="20"/>
  <c r="L177" i="20"/>
  <c r="H177" i="20"/>
  <c r="E177" i="20"/>
  <c r="M176" i="20"/>
  <c r="L176" i="20"/>
  <c r="H176" i="20"/>
  <c r="E176" i="20"/>
  <c r="M175" i="20"/>
  <c r="L175" i="20"/>
  <c r="H175" i="20"/>
  <c r="E175" i="20"/>
  <c r="M174" i="20"/>
  <c r="L174" i="20"/>
  <c r="H174" i="20"/>
  <c r="E174" i="20"/>
  <c r="M173" i="20"/>
  <c r="L173" i="20"/>
  <c r="H173" i="20"/>
  <c r="E173" i="20"/>
  <c r="L172" i="20"/>
  <c r="O172" i="20" s="1"/>
  <c r="H172" i="20"/>
  <c r="E172" i="20"/>
  <c r="M171" i="20"/>
  <c r="L171" i="20"/>
  <c r="H171" i="20"/>
  <c r="E171" i="20"/>
  <c r="M170" i="20"/>
  <c r="L170" i="20"/>
  <c r="H170" i="20"/>
  <c r="E170" i="20"/>
  <c r="M169" i="20"/>
  <c r="L169" i="20"/>
  <c r="H169" i="20"/>
  <c r="E169" i="20"/>
  <c r="M168" i="20"/>
  <c r="L168" i="20"/>
  <c r="H168" i="20"/>
  <c r="E168" i="20"/>
  <c r="M167" i="20"/>
  <c r="L167" i="20"/>
  <c r="H167" i="20"/>
  <c r="E167" i="20"/>
  <c r="M166" i="20"/>
  <c r="L166" i="20"/>
  <c r="H166" i="20"/>
  <c r="E166" i="20"/>
  <c r="M165" i="20"/>
  <c r="L165" i="20"/>
  <c r="H165" i="20"/>
  <c r="E165" i="20"/>
  <c r="M164" i="20"/>
  <c r="L164" i="20"/>
  <c r="H164" i="20"/>
  <c r="E164" i="20"/>
  <c r="M163" i="20"/>
  <c r="L163" i="20"/>
  <c r="H163" i="20"/>
  <c r="E163" i="20"/>
  <c r="M162" i="20"/>
  <c r="L162" i="20"/>
  <c r="H162" i="20"/>
  <c r="E162" i="20"/>
  <c r="M161" i="20"/>
  <c r="L161" i="20"/>
  <c r="H161" i="20"/>
  <c r="E161" i="20"/>
  <c r="M160" i="20"/>
  <c r="L160" i="20"/>
  <c r="H160" i="20"/>
  <c r="E160" i="20"/>
  <c r="M159" i="20"/>
  <c r="O159" i="20" s="1"/>
  <c r="H159" i="20"/>
  <c r="E159" i="20"/>
  <c r="M158" i="20"/>
  <c r="L158" i="20"/>
  <c r="H158" i="20"/>
  <c r="E158" i="20"/>
  <c r="M157" i="20"/>
  <c r="L157" i="20"/>
  <c r="H157" i="20"/>
  <c r="E157" i="20"/>
  <c r="M156" i="20"/>
  <c r="L156" i="20"/>
  <c r="H156" i="20"/>
  <c r="E156" i="20"/>
  <c r="M155" i="20"/>
  <c r="O155" i="20" s="1"/>
  <c r="H155" i="20"/>
  <c r="E155" i="20"/>
  <c r="M154" i="20"/>
  <c r="L154" i="20"/>
  <c r="H154" i="20"/>
  <c r="E154" i="20"/>
  <c r="M153" i="20"/>
  <c r="L153" i="20"/>
  <c r="H153" i="20"/>
  <c r="E153" i="20"/>
  <c r="M152" i="20"/>
  <c r="L152" i="20"/>
  <c r="H152" i="20"/>
  <c r="E152" i="20"/>
  <c r="M151" i="20"/>
  <c r="O151" i="20" s="1"/>
  <c r="H151" i="20"/>
  <c r="E151" i="20"/>
  <c r="M150" i="20"/>
  <c r="L150" i="20"/>
  <c r="H150" i="20"/>
  <c r="E150" i="20"/>
  <c r="M149" i="20"/>
  <c r="O149" i="20" s="1"/>
  <c r="H149" i="20"/>
  <c r="E149" i="20"/>
  <c r="M148" i="20"/>
  <c r="O148" i="20" s="1"/>
  <c r="H148" i="20"/>
  <c r="E148" i="20"/>
  <c r="M147" i="20"/>
  <c r="L147" i="20"/>
  <c r="H147" i="20"/>
  <c r="E147" i="20"/>
  <c r="M146" i="20"/>
  <c r="L146" i="20"/>
  <c r="H146" i="20"/>
  <c r="E146" i="20"/>
  <c r="M145" i="20"/>
  <c r="L145" i="20"/>
  <c r="H145" i="20"/>
  <c r="E145" i="20"/>
  <c r="M144" i="20"/>
  <c r="L144" i="20"/>
  <c r="H144" i="20"/>
  <c r="E144" i="20"/>
  <c r="M143" i="20"/>
  <c r="L143" i="20"/>
  <c r="H143" i="20"/>
  <c r="E143" i="20"/>
  <c r="M142" i="20"/>
  <c r="L142" i="20"/>
  <c r="H142" i="20"/>
  <c r="E142" i="20"/>
  <c r="M141" i="20"/>
  <c r="L141" i="20"/>
  <c r="H141" i="20"/>
  <c r="E141" i="20"/>
  <c r="M140" i="20"/>
  <c r="L140" i="20"/>
  <c r="H140" i="20"/>
  <c r="E140" i="20"/>
  <c r="M139" i="20"/>
  <c r="L139" i="20"/>
  <c r="H139" i="20"/>
  <c r="E139" i="20"/>
  <c r="M138" i="20"/>
  <c r="O138" i="20" s="1"/>
  <c r="H138" i="20"/>
  <c r="E138" i="20"/>
  <c r="M137" i="20"/>
  <c r="O137" i="20" s="1"/>
  <c r="H137" i="20"/>
  <c r="E137" i="20"/>
  <c r="M136" i="20"/>
  <c r="L136" i="20"/>
  <c r="H136" i="20"/>
  <c r="E136" i="20"/>
  <c r="M135" i="20"/>
  <c r="L135" i="20"/>
  <c r="H135" i="20"/>
  <c r="E135" i="20"/>
  <c r="M134" i="20"/>
  <c r="L134" i="20"/>
  <c r="H134" i="20"/>
  <c r="E134" i="20"/>
  <c r="M133" i="20"/>
  <c r="L133" i="20"/>
  <c r="H133" i="20"/>
  <c r="E133" i="20"/>
  <c r="M132" i="20"/>
  <c r="O132" i="20" s="1"/>
  <c r="H132" i="20"/>
  <c r="E132" i="20"/>
  <c r="M131" i="20"/>
  <c r="L131" i="20"/>
  <c r="H131" i="20"/>
  <c r="E131" i="20"/>
  <c r="M130" i="20"/>
  <c r="L130" i="20"/>
  <c r="H130" i="20"/>
  <c r="E130" i="20"/>
  <c r="M129" i="20"/>
  <c r="L129" i="20"/>
  <c r="H129" i="20"/>
  <c r="E129" i="20"/>
  <c r="M128" i="20"/>
  <c r="L128" i="20"/>
  <c r="H128" i="20"/>
  <c r="E128" i="20"/>
  <c r="M127" i="20"/>
  <c r="L127" i="20"/>
  <c r="E127" i="20"/>
  <c r="M126" i="20"/>
  <c r="L126" i="20"/>
  <c r="H126" i="20"/>
  <c r="E126" i="20"/>
  <c r="M125" i="20"/>
  <c r="L125" i="20"/>
  <c r="H125" i="20"/>
  <c r="E125" i="20"/>
  <c r="M124" i="20"/>
  <c r="L124" i="20"/>
  <c r="H124" i="20"/>
  <c r="E124" i="20"/>
  <c r="M123" i="20"/>
  <c r="O123" i="20" s="1"/>
  <c r="H123" i="20"/>
  <c r="E123" i="20"/>
  <c r="M122" i="20"/>
  <c r="O122" i="20" s="1"/>
  <c r="H122" i="20"/>
  <c r="E122" i="20"/>
  <c r="M121" i="20"/>
  <c r="L121" i="20"/>
  <c r="H121" i="20"/>
  <c r="E121" i="20"/>
  <c r="M120" i="20"/>
  <c r="L120" i="20"/>
  <c r="H120" i="20"/>
  <c r="E120" i="20"/>
  <c r="M119" i="20"/>
  <c r="L119" i="20"/>
  <c r="H119" i="20"/>
  <c r="E119" i="20"/>
  <c r="M118" i="20"/>
  <c r="L118" i="20"/>
  <c r="H118" i="20"/>
  <c r="E118" i="20"/>
  <c r="M117" i="20"/>
  <c r="L117" i="20"/>
  <c r="H117" i="20"/>
  <c r="E117" i="20"/>
  <c r="M116" i="20"/>
  <c r="L116" i="20"/>
  <c r="H116" i="20"/>
  <c r="E116" i="20"/>
  <c r="M115" i="20"/>
  <c r="L115" i="20"/>
  <c r="H115" i="20"/>
  <c r="E115" i="20"/>
  <c r="M114" i="20"/>
  <c r="L114" i="20"/>
  <c r="H114" i="20"/>
  <c r="E114" i="20"/>
  <c r="M113" i="20"/>
  <c r="L113" i="20"/>
  <c r="H113" i="20"/>
  <c r="E113" i="20"/>
  <c r="M112" i="20"/>
  <c r="L112" i="20"/>
  <c r="H112" i="20"/>
  <c r="E112" i="20"/>
  <c r="M111" i="20"/>
  <c r="L111" i="20"/>
  <c r="H111" i="20"/>
  <c r="E111" i="20"/>
  <c r="M110" i="20"/>
  <c r="L110" i="20"/>
  <c r="H110" i="20"/>
  <c r="E110" i="20"/>
  <c r="M109" i="20"/>
  <c r="L109" i="20"/>
  <c r="H109" i="20"/>
  <c r="E109" i="20"/>
  <c r="M108" i="20"/>
  <c r="L108" i="20"/>
  <c r="H108" i="20"/>
  <c r="E108" i="20"/>
  <c r="M107" i="20"/>
  <c r="L107" i="20"/>
  <c r="H107" i="20"/>
  <c r="E107" i="20"/>
  <c r="M106" i="20"/>
  <c r="L106" i="20"/>
  <c r="H106" i="20"/>
  <c r="E106" i="20"/>
  <c r="M105" i="20"/>
  <c r="L105" i="20"/>
  <c r="H105" i="20"/>
  <c r="E105" i="20"/>
  <c r="M104" i="20"/>
  <c r="L104" i="20"/>
  <c r="H104" i="20"/>
  <c r="E104" i="20"/>
  <c r="M103" i="20"/>
  <c r="L103" i="20"/>
  <c r="H103" i="20"/>
  <c r="E103" i="20"/>
  <c r="M102" i="20"/>
  <c r="L102" i="20"/>
  <c r="H102" i="20"/>
  <c r="E102" i="20"/>
  <c r="M101" i="20"/>
  <c r="L101" i="20"/>
  <c r="H101" i="20"/>
  <c r="E101" i="20"/>
  <c r="M100" i="20"/>
  <c r="L100" i="20"/>
  <c r="H100" i="20"/>
  <c r="E100" i="20"/>
  <c r="M99" i="20"/>
  <c r="L99" i="20"/>
  <c r="H99" i="20"/>
  <c r="E99" i="20"/>
  <c r="M98" i="20"/>
  <c r="L98" i="20"/>
  <c r="H98" i="20"/>
  <c r="E98" i="20"/>
  <c r="M97" i="20"/>
  <c r="L97" i="20"/>
  <c r="H97" i="20"/>
  <c r="E97" i="20"/>
  <c r="M96" i="20"/>
  <c r="L96" i="20"/>
  <c r="H96" i="20"/>
  <c r="E96" i="20"/>
  <c r="M95" i="20"/>
  <c r="L95" i="20"/>
  <c r="H95" i="20"/>
  <c r="E95" i="20"/>
  <c r="M94" i="20"/>
  <c r="L94" i="20"/>
  <c r="H94" i="20"/>
  <c r="E94" i="20"/>
  <c r="M93" i="20"/>
  <c r="L93" i="20"/>
  <c r="H93" i="20"/>
  <c r="E93" i="20"/>
  <c r="M92" i="20"/>
  <c r="L92" i="20"/>
  <c r="H92" i="20"/>
  <c r="E92" i="20"/>
  <c r="M91" i="20"/>
  <c r="L91" i="20"/>
  <c r="H91" i="20"/>
  <c r="E91" i="20"/>
  <c r="M90" i="20"/>
  <c r="L90" i="20"/>
  <c r="H90" i="20"/>
  <c r="E90" i="20"/>
  <c r="M89" i="20"/>
  <c r="L89" i="20"/>
  <c r="H89" i="20"/>
  <c r="E89" i="20"/>
  <c r="M88" i="20"/>
  <c r="L88" i="20"/>
  <c r="H88" i="20"/>
  <c r="E88" i="20"/>
  <c r="M87" i="20"/>
  <c r="L87" i="20"/>
  <c r="H87" i="20"/>
  <c r="E87" i="20"/>
  <c r="M86" i="20"/>
  <c r="L86" i="20"/>
  <c r="H86" i="20"/>
  <c r="E86" i="20"/>
  <c r="M85" i="20"/>
  <c r="L85" i="20"/>
  <c r="H85" i="20"/>
  <c r="E85" i="20"/>
  <c r="M84" i="20"/>
  <c r="L84" i="20"/>
  <c r="H84" i="20"/>
  <c r="E84" i="20"/>
  <c r="M83" i="20"/>
  <c r="L83" i="20"/>
  <c r="H83" i="20"/>
  <c r="E83" i="20"/>
  <c r="M82" i="20"/>
  <c r="L82" i="20"/>
  <c r="H82" i="20"/>
  <c r="E82" i="20"/>
  <c r="M81" i="20"/>
  <c r="L81" i="20"/>
  <c r="H81" i="20"/>
  <c r="E81" i="20"/>
  <c r="M80" i="20"/>
  <c r="L80" i="20"/>
  <c r="H80" i="20"/>
  <c r="E80" i="20"/>
  <c r="M79" i="20"/>
  <c r="L79" i="20"/>
  <c r="H79" i="20"/>
  <c r="E79" i="20"/>
  <c r="M78" i="20"/>
  <c r="L78" i="20"/>
  <c r="H78" i="20"/>
  <c r="E78" i="20"/>
  <c r="M77" i="20"/>
  <c r="L77" i="20"/>
  <c r="H77" i="20"/>
  <c r="E77" i="20"/>
  <c r="M76" i="20"/>
  <c r="L76" i="20"/>
  <c r="H76" i="20"/>
  <c r="E76" i="20"/>
  <c r="M75" i="20"/>
  <c r="L75" i="20"/>
  <c r="H75" i="20"/>
  <c r="E75" i="20"/>
  <c r="M74" i="20"/>
  <c r="L74" i="20"/>
  <c r="H74" i="20"/>
  <c r="E74" i="20"/>
  <c r="M73" i="20"/>
  <c r="L73" i="20"/>
  <c r="H73" i="20"/>
  <c r="E73" i="20"/>
  <c r="M72" i="20"/>
  <c r="L72" i="20"/>
  <c r="H72" i="20"/>
  <c r="E72" i="20"/>
  <c r="M71" i="20"/>
  <c r="L71" i="20"/>
  <c r="H71" i="20"/>
  <c r="E71" i="20"/>
  <c r="M70" i="20"/>
  <c r="L70" i="20"/>
  <c r="H70" i="20"/>
  <c r="E70" i="20"/>
  <c r="M69" i="20"/>
  <c r="L69" i="20"/>
  <c r="H69" i="20"/>
  <c r="E69" i="20"/>
  <c r="M68" i="20"/>
  <c r="L68" i="20"/>
  <c r="H68" i="20"/>
  <c r="E68" i="20"/>
  <c r="M67" i="20"/>
  <c r="L67" i="20"/>
  <c r="H67" i="20"/>
  <c r="E67" i="20"/>
  <c r="M66" i="20"/>
  <c r="L66" i="20"/>
  <c r="H66" i="20"/>
  <c r="E66" i="20"/>
  <c r="M65" i="20"/>
  <c r="L65" i="20"/>
  <c r="H65" i="20"/>
  <c r="E65" i="20"/>
  <c r="M64" i="20"/>
  <c r="L64" i="20"/>
  <c r="H64" i="20"/>
  <c r="E64" i="20"/>
  <c r="M63" i="20"/>
  <c r="L63" i="20"/>
  <c r="H63" i="20"/>
  <c r="E63" i="20"/>
  <c r="M62" i="20"/>
  <c r="L62" i="20"/>
  <c r="H62" i="20"/>
  <c r="E62" i="20"/>
  <c r="M61" i="20"/>
  <c r="L61" i="20"/>
  <c r="H61" i="20"/>
  <c r="E61" i="20"/>
  <c r="M60" i="20"/>
  <c r="L60" i="20"/>
  <c r="H60" i="20"/>
  <c r="E60" i="20"/>
  <c r="M59" i="20"/>
  <c r="L59" i="20"/>
  <c r="H59" i="20"/>
  <c r="E59" i="20"/>
  <c r="M58" i="20"/>
  <c r="L58" i="20"/>
  <c r="H58" i="20"/>
  <c r="E58" i="20"/>
  <c r="M57" i="20"/>
  <c r="L57" i="20"/>
  <c r="H57" i="20"/>
  <c r="E57" i="20"/>
  <c r="M56" i="20"/>
  <c r="L56" i="20"/>
  <c r="H56" i="20"/>
  <c r="E56" i="20"/>
  <c r="M55" i="20"/>
  <c r="L55" i="20"/>
  <c r="H55" i="20"/>
  <c r="E55" i="20"/>
  <c r="M54" i="20"/>
  <c r="L54" i="20"/>
  <c r="H54" i="20"/>
  <c r="E54" i="20"/>
  <c r="M53" i="20"/>
  <c r="L53" i="20"/>
  <c r="H53" i="20"/>
  <c r="E53" i="20"/>
  <c r="M52" i="20"/>
  <c r="L52" i="20"/>
  <c r="H52" i="20"/>
  <c r="E52" i="20"/>
  <c r="M51" i="20"/>
  <c r="L51" i="20"/>
  <c r="H51" i="20"/>
  <c r="E51" i="20"/>
  <c r="M50" i="20"/>
  <c r="L50" i="20"/>
  <c r="H50" i="20"/>
  <c r="E50" i="20"/>
  <c r="M49" i="20"/>
  <c r="L49" i="20"/>
  <c r="H49" i="20"/>
  <c r="E49" i="20"/>
  <c r="M48" i="20"/>
  <c r="L48" i="20"/>
  <c r="H48" i="20"/>
  <c r="E48" i="20"/>
  <c r="M47" i="20"/>
  <c r="L47" i="20"/>
  <c r="H47" i="20"/>
  <c r="E47" i="20"/>
  <c r="M46" i="20"/>
  <c r="L46" i="20"/>
  <c r="H46" i="20"/>
  <c r="E46" i="20"/>
  <c r="M45" i="20"/>
  <c r="L45" i="20"/>
  <c r="H45" i="20"/>
  <c r="E45" i="20"/>
  <c r="M44" i="20"/>
  <c r="L44" i="20"/>
  <c r="H44" i="20"/>
  <c r="E44" i="20"/>
  <c r="M43" i="20"/>
  <c r="L43" i="20"/>
  <c r="H43" i="20"/>
  <c r="E43" i="20"/>
  <c r="M42" i="20"/>
  <c r="L42" i="20"/>
  <c r="H42" i="20"/>
  <c r="E42" i="20"/>
  <c r="M41" i="20"/>
  <c r="L41" i="20"/>
  <c r="H41" i="20"/>
  <c r="E41" i="20"/>
  <c r="M40" i="20"/>
  <c r="L40" i="20"/>
  <c r="H40" i="20"/>
  <c r="E40" i="20"/>
  <c r="M39" i="20"/>
  <c r="L39" i="20"/>
  <c r="H39" i="20"/>
  <c r="E39" i="20"/>
  <c r="M38" i="20"/>
  <c r="L38" i="20"/>
  <c r="H38" i="20"/>
  <c r="E38" i="20"/>
  <c r="M37" i="20"/>
  <c r="L37" i="20"/>
  <c r="H37" i="20"/>
  <c r="E37" i="20"/>
  <c r="M36" i="20"/>
  <c r="L36" i="20"/>
  <c r="H36" i="20"/>
  <c r="E36" i="20"/>
  <c r="N35" i="20"/>
  <c r="M35" i="20"/>
  <c r="L35" i="20"/>
  <c r="H35" i="20"/>
  <c r="E35" i="20"/>
  <c r="N34" i="20"/>
  <c r="M34" i="20"/>
  <c r="L34" i="20"/>
  <c r="H34" i="20"/>
  <c r="E34" i="20"/>
  <c r="N33" i="20"/>
  <c r="M33" i="20"/>
  <c r="L33" i="20"/>
  <c r="H33" i="20"/>
  <c r="E33" i="20"/>
  <c r="N32" i="20"/>
  <c r="M32" i="20"/>
  <c r="L32" i="20"/>
  <c r="H32" i="20"/>
  <c r="E32" i="20"/>
  <c r="N31" i="20"/>
  <c r="M31" i="20"/>
  <c r="L31" i="20"/>
  <c r="H31" i="20"/>
  <c r="E31" i="20"/>
  <c r="N30" i="20"/>
  <c r="M30" i="20"/>
  <c r="L30" i="20"/>
  <c r="H30" i="20"/>
  <c r="E30" i="20"/>
  <c r="N29" i="20"/>
  <c r="M29" i="20"/>
  <c r="L29" i="20"/>
  <c r="H29" i="20"/>
  <c r="E29" i="20"/>
  <c r="N28" i="20"/>
  <c r="M28" i="20"/>
  <c r="L28" i="20"/>
  <c r="H28" i="20"/>
  <c r="E28" i="20"/>
  <c r="N27" i="20"/>
  <c r="M27" i="20"/>
  <c r="L27" i="20"/>
  <c r="H27" i="20"/>
  <c r="E27" i="20"/>
  <c r="N26" i="20"/>
  <c r="M26" i="20"/>
  <c r="L26" i="20"/>
  <c r="H26" i="20"/>
  <c r="E26" i="20"/>
  <c r="N25" i="20"/>
  <c r="M25" i="20"/>
  <c r="L25" i="20"/>
  <c r="H25" i="20"/>
  <c r="E25" i="20"/>
  <c r="N24" i="20"/>
  <c r="M24" i="20"/>
  <c r="L24" i="20"/>
  <c r="H24" i="20"/>
  <c r="E24" i="20"/>
  <c r="N23" i="20"/>
  <c r="M23" i="20"/>
  <c r="L23" i="20"/>
  <c r="H23" i="20"/>
  <c r="E23" i="20"/>
  <c r="N22" i="20"/>
  <c r="M22" i="20"/>
  <c r="L22" i="20"/>
  <c r="H22" i="20"/>
  <c r="E22" i="20"/>
  <c r="N12" i="20"/>
  <c r="M12" i="20"/>
  <c r="M7" i="20"/>
  <c r="M5" i="20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E61" i="13"/>
  <c r="E57" i="13"/>
  <c r="M61" i="13"/>
  <c r="L61" i="13"/>
  <c r="L51" i="13"/>
  <c r="M51" i="13"/>
  <c r="H50" i="13"/>
  <c r="E50" i="13"/>
  <c r="L56" i="13"/>
  <c r="E49" i="13"/>
  <c r="H49" i="13"/>
  <c r="M49" i="13"/>
  <c r="L49" i="13"/>
  <c r="M15" i="13"/>
  <c r="L60" i="13"/>
  <c r="L50" i="13"/>
  <c r="M50" i="13"/>
  <c r="E48" i="13"/>
  <c r="M55" i="13"/>
  <c r="L55" i="13"/>
  <c r="M56" i="13"/>
  <c r="M57" i="13"/>
  <c r="L57" i="13"/>
  <c r="M48" i="13"/>
  <c r="L48" i="13"/>
  <c r="M60" i="13"/>
  <c r="M13" i="13"/>
  <c r="O6" i="30" l="1"/>
  <c r="O105" i="30"/>
  <c r="O111" i="30"/>
  <c r="O140" i="30"/>
  <c r="O4" i="30"/>
  <c r="H9" i="30"/>
  <c r="E5" i="30"/>
  <c r="O13" i="30"/>
  <c r="O191" i="30"/>
  <c r="O194" i="30"/>
  <c r="O197" i="30"/>
  <c r="O200" i="30"/>
  <c r="O203" i="30"/>
  <c r="O206" i="30"/>
  <c r="O209" i="30"/>
  <c r="O212" i="30"/>
  <c r="O215" i="30"/>
  <c r="O218" i="30"/>
  <c r="O221" i="30"/>
  <c r="H7" i="30"/>
  <c r="O141" i="30"/>
  <c r="O154" i="30"/>
  <c r="O157" i="30"/>
  <c r="O160" i="30"/>
  <c r="H11" i="27"/>
  <c r="E18" i="27"/>
  <c r="H14" i="25"/>
  <c r="H17" i="25"/>
  <c r="E8" i="25"/>
  <c r="O13" i="25"/>
  <c r="E13" i="25"/>
  <c r="E4" i="25"/>
  <c r="L8" i="25"/>
  <c r="E25" i="21"/>
  <c r="H4" i="21"/>
  <c r="H46" i="21"/>
  <c r="H16" i="21"/>
  <c r="E24" i="21"/>
  <c r="H27" i="21"/>
  <c r="O16" i="21"/>
  <c r="L3" i="21"/>
  <c r="O3" i="21" s="1"/>
  <c r="L24" i="21"/>
  <c r="E30" i="21"/>
  <c r="E28" i="21"/>
  <c r="L4" i="21"/>
  <c r="O4" i="21" s="1"/>
  <c r="E43" i="13"/>
  <c r="O43" i="13"/>
  <c r="E3" i="13"/>
  <c r="O6" i="13"/>
  <c r="H46" i="13"/>
  <c r="E8" i="13"/>
  <c r="E6" i="13"/>
  <c r="H42" i="13"/>
  <c r="E15" i="13"/>
  <c r="H21" i="13"/>
  <c r="O42" i="13"/>
  <c r="O149" i="30"/>
  <c r="E3" i="30"/>
  <c r="O53" i="30"/>
  <c r="O56" i="30"/>
  <c r="O59" i="30"/>
  <c r="O62" i="30"/>
  <c r="O77" i="30"/>
  <c r="O80" i="30"/>
  <c r="O83" i="30"/>
  <c r="O86" i="30"/>
  <c r="O169" i="30"/>
  <c r="O214" i="30"/>
  <c r="O131" i="30"/>
  <c r="E4" i="30"/>
  <c r="O66" i="30"/>
  <c r="O161" i="30"/>
  <c r="O171" i="30"/>
  <c r="O180" i="30"/>
  <c r="O183" i="30"/>
  <c r="O186" i="30"/>
  <c r="O210" i="30"/>
  <c r="O216" i="30"/>
  <c r="O222" i="30"/>
  <c r="O79" i="27"/>
  <c r="O82" i="27"/>
  <c r="O103" i="27"/>
  <c r="O106" i="27"/>
  <c r="O109" i="27"/>
  <c r="O112" i="27"/>
  <c r="O124" i="27"/>
  <c r="O127" i="27"/>
  <c r="O130" i="27"/>
  <c r="O133" i="27"/>
  <c r="O190" i="27"/>
  <c r="O193" i="27"/>
  <c r="O199" i="27"/>
  <c r="O211" i="27"/>
  <c r="O214" i="27"/>
  <c r="O217" i="27"/>
  <c r="O223" i="27"/>
  <c r="H16" i="27"/>
  <c r="O179" i="27"/>
  <c r="O182" i="27"/>
  <c r="O185" i="27"/>
  <c r="O188" i="27"/>
  <c r="H17" i="27"/>
  <c r="H4" i="27"/>
  <c r="O15" i="27"/>
  <c r="O18" i="27"/>
  <c r="E17" i="27"/>
  <c r="E15" i="27"/>
  <c r="L17" i="27"/>
  <c r="O17" i="27" s="1"/>
  <c r="O145" i="27"/>
  <c r="O148" i="27"/>
  <c r="L9" i="27"/>
  <c r="E11" i="27"/>
  <c r="H3" i="27"/>
  <c r="H16" i="25"/>
  <c r="O9" i="25"/>
  <c r="H11" i="25"/>
  <c r="O8" i="25"/>
  <c r="E19" i="25"/>
  <c r="O17" i="25"/>
  <c r="E6" i="25"/>
  <c r="E9" i="25"/>
  <c r="E17" i="25"/>
  <c r="O11" i="25"/>
  <c r="H3" i="24"/>
  <c r="H12" i="24"/>
  <c r="O163" i="24"/>
  <c r="O136" i="24"/>
  <c r="O139" i="24"/>
  <c r="O171" i="24"/>
  <c r="O174" i="24"/>
  <c r="O177" i="24"/>
  <c r="O180" i="24"/>
  <c r="H6" i="24"/>
  <c r="O17" i="24"/>
  <c r="O41" i="24"/>
  <c r="O34" i="24"/>
  <c r="O137" i="24"/>
  <c r="O140" i="24"/>
  <c r="O12" i="24"/>
  <c r="O63" i="24"/>
  <c r="O69" i="24"/>
  <c r="O5" i="24"/>
  <c r="E11" i="24"/>
  <c r="O14" i="24"/>
  <c r="O31" i="24"/>
  <c r="O43" i="24"/>
  <c r="O24" i="24"/>
  <c r="O36" i="24"/>
  <c r="O44" i="24"/>
  <c r="O45" i="24"/>
  <c r="O47" i="24"/>
  <c r="O50" i="24"/>
  <c r="O53" i="24"/>
  <c r="O71" i="24"/>
  <c r="O74" i="24"/>
  <c r="O77" i="24"/>
  <c r="O80" i="24"/>
  <c r="O83" i="24"/>
  <c r="O86" i="24"/>
  <c r="O89" i="24"/>
  <c r="O92" i="24"/>
  <c r="O107" i="24"/>
  <c r="O110" i="24"/>
  <c r="O113" i="24"/>
  <c r="O119" i="24"/>
  <c r="O122" i="24"/>
  <c r="O125" i="24"/>
  <c r="O128" i="24"/>
  <c r="O182" i="24"/>
  <c r="O185" i="24"/>
  <c r="O188" i="24"/>
  <c r="O191" i="24"/>
  <c r="O194" i="24"/>
  <c r="O203" i="24"/>
  <c r="O206" i="24"/>
  <c r="O209" i="24"/>
  <c r="O212" i="24"/>
  <c r="O215" i="24"/>
  <c r="O11" i="24"/>
  <c r="O3" i="24"/>
  <c r="O18" i="24"/>
  <c r="O39" i="24"/>
  <c r="O178" i="24"/>
  <c r="O22" i="24"/>
  <c r="O25" i="24"/>
  <c r="O42" i="24"/>
  <c r="O26" i="24"/>
  <c r="O19" i="24"/>
  <c r="O148" i="24"/>
  <c r="O72" i="24"/>
  <c r="O78" i="24"/>
  <c r="O84" i="24"/>
  <c r="O87" i="24"/>
  <c r="O90" i="24"/>
  <c r="O120" i="24"/>
  <c r="O126" i="24"/>
  <c r="O142" i="24"/>
  <c r="O145" i="24"/>
  <c r="O186" i="24"/>
  <c r="O192" i="24"/>
  <c r="O195" i="24"/>
  <c r="O216" i="24"/>
  <c r="E35" i="23"/>
  <c r="H35" i="23"/>
  <c r="O37" i="23"/>
  <c r="O52" i="21"/>
  <c r="E23" i="21"/>
  <c r="E52" i="21"/>
  <c r="O9" i="29"/>
  <c r="O4" i="29"/>
  <c r="H7" i="29"/>
  <c r="O15" i="29"/>
  <c r="O27" i="29"/>
  <c r="O39" i="29"/>
  <c r="O51" i="29"/>
  <c r="O157" i="29"/>
  <c r="O163" i="29"/>
  <c r="O173" i="29"/>
  <c r="E5" i="29"/>
  <c r="O178" i="29"/>
  <c r="O181" i="29"/>
  <c r="O17" i="29"/>
  <c r="O29" i="29"/>
  <c r="O41" i="29"/>
  <c r="O53" i="29"/>
  <c r="O56" i="29"/>
  <c r="O62" i="29"/>
  <c r="O65" i="29"/>
  <c r="O68" i="29"/>
  <c r="O74" i="29"/>
  <c r="O77" i="29"/>
  <c r="O89" i="29"/>
  <c r="O92" i="29"/>
  <c r="O98" i="29"/>
  <c r="O101" i="29"/>
  <c r="O104" i="29"/>
  <c r="O110" i="29"/>
  <c r="O113" i="29"/>
  <c r="O116" i="29"/>
  <c r="O122" i="29"/>
  <c r="O125" i="29"/>
  <c r="O134" i="29"/>
  <c r="O137" i="29"/>
  <c r="O200" i="29"/>
  <c r="O206" i="29"/>
  <c r="O209" i="29"/>
  <c r="O212" i="29"/>
  <c r="O218" i="29"/>
  <c r="O221" i="29"/>
  <c r="O224" i="29"/>
  <c r="O7" i="29"/>
  <c r="O222" i="29"/>
  <c r="O11" i="29"/>
  <c r="O23" i="29"/>
  <c r="O35" i="29"/>
  <c r="O47" i="29"/>
  <c r="O142" i="29"/>
  <c r="O158" i="29"/>
  <c r="O164" i="29"/>
  <c r="H6" i="29"/>
  <c r="E7" i="29"/>
  <c r="O171" i="29"/>
  <c r="O82" i="29"/>
  <c r="O169" i="29"/>
  <c r="O131" i="29"/>
  <c r="O153" i="29"/>
  <c r="O170" i="29"/>
  <c r="O106" i="29"/>
  <c r="O83" i="29"/>
  <c r="O156" i="29"/>
  <c r="O190" i="29"/>
  <c r="O193" i="29"/>
  <c r="O14" i="29"/>
  <c r="O19" i="29"/>
  <c r="O26" i="29"/>
  <c r="O31" i="29"/>
  <c r="O38" i="29"/>
  <c r="O43" i="29"/>
  <c r="O50" i="29"/>
  <c r="O76" i="29"/>
  <c r="O150" i="29"/>
  <c r="O141" i="29"/>
  <c r="O185" i="29"/>
  <c r="O191" i="29"/>
  <c r="O197" i="29"/>
  <c r="O85" i="29"/>
  <c r="O91" i="29"/>
  <c r="O97" i="29"/>
  <c r="O100" i="29"/>
  <c r="O95" i="29"/>
  <c r="O24" i="29"/>
  <c r="O36" i="29"/>
  <c r="O107" i="29"/>
  <c r="O130" i="29"/>
  <c r="O186" i="29"/>
  <c r="O46" i="29"/>
  <c r="O151" i="29"/>
  <c r="L5" i="29"/>
  <c r="O5" i="29" s="1"/>
  <c r="O59" i="29"/>
  <c r="O119" i="29"/>
  <c r="O160" i="29"/>
  <c r="O215" i="29"/>
  <c r="H10" i="29"/>
  <c r="O203" i="29"/>
  <c r="O10" i="29"/>
  <c r="O22" i="29"/>
  <c r="O34" i="29"/>
  <c r="O70" i="29"/>
  <c r="O145" i="29"/>
  <c r="O13" i="29"/>
  <c r="O20" i="29"/>
  <c r="O25" i="29"/>
  <c r="O32" i="29"/>
  <c r="O37" i="29"/>
  <c r="O44" i="29"/>
  <c r="O49" i="29"/>
  <c r="O79" i="29"/>
  <c r="O88" i="29"/>
  <c r="O105" i="29"/>
  <c r="O108" i="29"/>
  <c r="O111" i="29"/>
  <c r="O128" i="29"/>
  <c r="O184" i="29"/>
  <c r="O187" i="29"/>
  <c r="O207" i="29"/>
  <c r="O121" i="29"/>
  <c r="O214" i="29"/>
  <c r="O12" i="29"/>
  <c r="O48" i="29"/>
  <c r="O18" i="29"/>
  <c r="O30" i="29"/>
  <c r="O42" i="29"/>
  <c r="O71" i="29"/>
  <c r="O146" i="29"/>
  <c r="O94" i="29"/>
  <c r="O161" i="29"/>
  <c r="O58" i="29"/>
  <c r="O118" i="29"/>
  <c r="O6" i="29"/>
  <c r="O16" i="29"/>
  <c r="O21" i="29"/>
  <c r="O28" i="29"/>
  <c r="O33" i="29"/>
  <c r="O40" i="29"/>
  <c r="O45" i="29"/>
  <c r="O52" i="29"/>
  <c r="O80" i="29"/>
  <c r="O86" i="29"/>
  <c r="O103" i="29"/>
  <c r="O109" i="29"/>
  <c r="O112" i="29"/>
  <c r="O129" i="29"/>
  <c r="O132" i="29"/>
  <c r="O182" i="29"/>
  <c r="O202" i="29"/>
  <c r="O208" i="29"/>
  <c r="O69" i="29"/>
  <c r="O72" i="29"/>
  <c r="O135" i="29"/>
  <c r="O144" i="29"/>
  <c r="O147" i="29"/>
  <c r="O174" i="29"/>
  <c r="O194" i="29"/>
  <c r="O225" i="29"/>
  <c r="E10" i="13"/>
  <c r="H3" i="13"/>
  <c r="E42" i="13"/>
  <c r="E26" i="13"/>
  <c r="H25" i="13"/>
  <c r="O7" i="13"/>
  <c r="L10" i="13"/>
  <c r="O10" i="13" s="1"/>
  <c r="E7" i="13"/>
  <c r="O18" i="30"/>
  <c r="O22" i="30"/>
  <c r="O34" i="30"/>
  <c r="O46" i="30"/>
  <c r="O117" i="30"/>
  <c r="O54" i="30"/>
  <c r="O123" i="30"/>
  <c r="O14" i="30"/>
  <c r="O37" i="30"/>
  <c r="O49" i="30"/>
  <c r="O135" i="30"/>
  <c r="O168" i="30"/>
  <c r="O189" i="30"/>
  <c r="O12" i="30"/>
  <c r="O195" i="30"/>
  <c r="O81" i="30"/>
  <c r="O201" i="30"/>
  <c r="O93" i="30"/>
  <c r="O219" i="30"/>
  <c r="O7" i="30"/>
  <c r="E18" i="30"/>
  <c r="O17" i="30"/>
  <c r="E15" i="30"/>
  <c r="O20" i="30"/>
  <c r="O32" i="30"/>
  <c r="O44" i="30"/>
  <c r="O69" i="30"/>
  <c r="O129" i="30"/>
  <c r="O25" i="30"/>
  <c r="O144" i="30"/>
  <c r="O159" i="30"/>
  <c r="E12" i="30"/>
  <c r="O87" i="30"/>
  <c r="O178" i="30"/>
  <c r="O207" i="30"/>
  <c r="O139" i="30"/>
  <c r="O184" i="30"/>
  <c r="O213" i="30"/>
  <c r="O19" i="30"/>
  <c r="O31" i="30"/>
  <c r="O43" i="30"/>
  <c r="O65" i="30"/>
  <c r="O68" i="30"/>
  <c r="O85" i="30"/>
  <c r="O99" i="30"/>
  <c r="O102" i="30"/>
  <c r="O119" i="30"/>
  <c r="O125" i="30"/>
  <c r="O128" i="30"/>
  <c r="O176" i="30"/>
  <c r="O205" i="30"/>
  <c r="H10" i="30"/>
  <c r="H12" i="30"/>
  <c r="O74" i="30"/>
  <c r="O108" i="30"/>
  <c r="O134" i="30"/>
  <c r="O143" i="30"/>
  <c r="O155" i="30"/>
  <c r="O158" i="30"/>
  <c r="O167" i="30"/>
  <c r="O182" i="30"/>
  <c r="O188" i="30"/>
  <c r="O211" i="30"/>
  <c r="E17" i="30"/>
  <c r="E14" i="30"/>
  <c r="O11" i="30"/>
  <c r="O8" i="30"/>
  <c r="O28" i="30"/>
  <c r="O5" i="30"/>
  <c r="O21" i="30"/>
  <c r="O33" i="30"/>
  <c r="O45" i="30"/>
  <c r="O16" i="30"/>
  <c r="O26" i="30"/>
  <c r="O38" i="30"/>
  <c r="O50" i="30"/>
  <c r="O40" i="30"/>
  <c r="O15" i="30"/>
  <c r="O29" i="30"/>
  <c r="O41" i="30"/>
  <c r="O30" i="30"/>
  <c r="O42" i="30"/>
  <c r="O24" i="30"/>
  <c r="O36" i="30"/>
  <c r="O48" i="30"/>
  <c r="O27" i="30"/>
  <c r="O39" i="30"/>
  <c r="O23" i="30"/>
  <c r="O35" i="30"/>
  <c r="O47" i="30"/>
  <c r="O57" i="30"/>
  <c r="O10" i="30"/>
  <c r="E7" i="30"/>
  <c r="E11" i="30"/>
  <c r="E8" i="30"/>
  <c r="E10" i="30"/>
  <c r="E20" i="27"/>
  <c r="O12" i="27"/>
  <c r="H9" i="27"/>
  <c r="O180" i="27"/>
  <c r="O11" i="27"/>
  <c r="E12" i="27"/>
  <c r="O19" i="22"/>
  <c r="H19" i="22"/>
  <c r="O28" i="21"/>
  <c r="O23" i="21"/>
  <c r="E16" i="21"/>
  <c r="H23" i="21"/>
  <c r="L26" i="13"/>
  <c r="O26" i="13" s="1"/>
  <c r="E31" i="13"/>
  <c r="H29" i="13"/>
  <c r="O21" i="13"/>
  <c r="E33" i="13"/>
  <c r="O20" i="23"/>
  <c r="H26" i="23"/>
  <c r="O8" i="23"/>
  <c r="O4" i="23"/>
  <c r="H24" i="22"/>
  <c r="H22" i="22"/>
  <c r="H37" i="22"/>
  <c r="O9" i="22"/>
  <c r="H34" i="22"/>
  <c r="E9" i="22"/>
  <c r="E25" i="22"/>
  <c r="L3" i="29"/>
  <c r="O3" i="29" s="1"/>
  <c r="H14" i="20"/>
  <c r="H17" i="20"/>
  <c r="H4" i="20"/>
  <c r="O14" i="20"/>
  <c r="L9" i="20"/>
  <c r="O9" i="20" s="1"/>
  <c r="H9" i="20"/>
  <c r="O19" i="20"/>
  <c r="E19" i="20"/>
  <c r="O28" i="20"/>
  <c r="O38" i="20"/>
  <c r="O41" i="20"/>
  <c r="O44" i="20"/>
  <c r="O47" i="20"/>
  <c r="O50" i="20"/>
  <c r="O53" i="20"/>
  <c r="O56" i="20"/>
  <c r="O59" i="20"/>
  <c r="O62" i="20"/>
  <c r="O65" i="20"/>
  <c r="O68" i="20"/>
  <c r="O71" i="20"/>
  <c r="O74" i="20"/>
  <c r="O77" i="20"/>
  <c r="O80" i="20"/>
  <c r="O83" i="20"/>
  <c r="O86" i="20"/>
  <c r="O89" i="20"/>
  <c r="O95" i="20"/>
  <c r="O98" i="20"/>
  <c r="O101" i="20"/>
  <c r="O104" i="20"/>
  <c r="O135" i="20"/>
  <c r="O13" i="28"/>
  <c r="O15" i="28"/>
  <c r="O14" i="28"/>
  <c r="O20" i="28"/>
  <c r="O9" i="28"/>
  <c r="O4" i="28"/>
  <c r="O5" i="28"/>
  <c r="O8" i="28"/>
  <c r="O10" i="28"/>
  <c r="O7" i="28"/>
  <c r="E10" i="28"/>
  <c r="L12" i="28"/>
  <c r="O12" i="28" s="1"/>
  <c r="E8" i="28"/>
  <c r="E5" i="28"/>
  <c r="E6" i="28"/>
  <c r="E14" i="28"/>
  <c r="E13" i="28"/>
  <c r="O26" i="22"/>
  <c r="O25" i="22"/>
  <c r="H25" i="22"/>
  <c r="E26" i="22"/>
  <c r="O23" i="23"/>
  <c r="H24" i="23"/>
  <c r="E23" i="23"/>
  <c r="E36" i="23"/>
  <c r="L3" i="13"/>
  <c r="O3" i="13" s="1"/>
  <c r="H26" i="13"/>
  <c r="E46" i="13"/>
  <c r="E46" i="21"/>
  <c r="O46" i="21"/>
  <c r="E10" i="21"/>
  <c r="H10" i="21"/>
  <c r="E31" i="21"/>
  <c r="H31" i="21"/>
  <c r="E49" i="21"/>
  <c r="H11" i="21"/>
  <c r="H51" i="21"/>
  <c r="O10" i="21"/>
  <c r="O30" i="21"/>
  <c r="L49" i="21"/>
  <c r="O49" i="21" s="1"/>
  <c r="H32" i="21"/>
  <c r="O31" i="21"/>
  <c r="O6" i="20"/>
  <c r="H11" i="20"/>
  <c r="O23" i="20"/>
  <c r="O35" i="20"/>
  <c r="O154" i="20"/>
  <c r="O11" i="20"/>
  <c r="O18" i="20"/>
  <c r="E11" i="20"/>
  <c r="L7" i="20"/>
  <c r="O7" i="20" s="1"/>
  <c r="O92" i="20"/>
  <c r="E18" i="20"/>
  <c r="E4" i="20"/>
  <c r="H15" i="20"/>
  <c r="O130" i="20"/>
  <c r="E11" i="25"/>
  <c r="H15" i="25"/>
  <c r="O31" i="25"/>
  <c r="O43" i="25"/>
  <c r="O55" i="25"/>
  <c r="O58" i="25"/>
  <c r="O61" i="25"/>
  <c r="O64" i="25"/>
  <c r="O67" i="25"/>
  <c r="O70" i="25"/>
  <c r="O73" i="25"/>
  <c r="O76" i="25"/>
  <c r="O79" i="25"/>
  <c r="O82" i="25"/>
  <c r="O88" i="25"/>
  <c r="O94" i="25"/>
  <c r="O100" i="25"/>
  <c r="O103" i="25"/>
  <c r="O118" i="25"/>
  <c r="O124" i="25"/>
  <c r="O127" i="25"/>
  <c r="O152" i="25"/>
  <c r="O208" i="25"/>
  <c r="O211" i="25"/>
  <c r="O226" i="25"/>
  <c r="O6" i="25"/>
  <c r="O16" i="25"/>
  <c r="O19" i="25"/>
  <c r="H5" i="25"/>
  <c r="H18" i="25"/>
  <c r="O32" i="25"/>
  <c r="O44" i="25"/>
  <c r="O185" i="25"/>
  <c r="O15" i="25"/>
  <c r="E18" i="25"/>
  <c r="O27" i="25"/>
  <c r="O39" i="25"/>
  <c r="O51" i="25"/>
  <c r="O56" i="25"/>
  <c r="O59" i="25"/>
  <c r="O62" i="25"/>
  <c r="O65" i="25"/>
  <c r="O68" i="25"/>
  <c r="O71" i="25"/>
  <c r="O74" i="25"/>
  <c r="O77" i="25"/>
  <c r="O80" i="25"/>
  <c r="O83" i="25"/>
  <c r="O86" i="25"/>
  <c r="O89" i="25"/>
  <c r="O92" i="25"/>
  <c r="O104" i="25"/>
  <c r="O116" i="25"/>
  <c r="O119" i="25"/>
  <c r="O122" i="25"/>
  <c r="O128" i="25"/>
  <c r="O131" i="25"/>
  <c r="O134" i="25"/>
  <c r="O140" i="25"/>
  <c r="O197" i="25"/>
  <c r="O200" i="25"/>
  <c r="O203" i="25"/>
  <c r="O209" i="25"/>
  <c r="O212" i="25"/>
  <c r="O215" i="25"/>
  <c r="O218" i="25"/>
  <c r="O224" i="25"/>
  <c r="O227" i="25"/>
  <c r="O23" i="25"/>
  <c r="O35" i="25"/>
  <c r="O47" i="25"/>
  <c r="O57" i="25"/>
  <c r="O60" i="25"/>
  <c r="O63" i="25"/>
  <c r="O66" i="25"/>
  <c r="O69" i="25"/>
  <c r="O72" i="25"/>
  <c r="O75" i="25"/>
  <c r="O78" i="25"/>
  <c r="O81" i="25"/>
  <c r="O93" i="25"/>
  <c r="O96" i="25"/>
  <c r="O99" i="25"/>
  <c r="O102" i="25"/>
  <c r="O117" i="25"/>
  <c r="O126" i="25"/>
  <c r="O129" i="25"/>
  <c r="O135" i="25"/>
  <c r="O192" i="25"/>
  <c r="O195" i="25"/>
  <c r="O210" i="25"/>
  <c r="O213" i="25"/>
  <c r="O216" i="25"/>
  <c r="O219" i="25"/>
  <c r="O222" i="25"/>
  <c r="O10" i="25"/>
  <c r="E10" i="25"/>
  <c r="E15" i="25"/>
  <c r="O31" i="27"/>
  <c r="O43" i="27"/>
  <c r="O156" i="27"/>
  <c r="O159" i="27"/>
  <c r="O162" i="27"/>
  <c r="O9" i="27"/>
  <c r="O35" i="27"/>
  <c r="O47" i="27"/>
  <c r="O164" i="27"/>
  <c r="O14" i="27"/>
  <c r="O181" i="27"/>
  <c r="O54" i="27"/>
  <c r="O75" i="27"/>
  <c r="O123" i="27"/>
  <c r="O207" i="27"/>
  <c r="O210" i="27"/>
  <c r="H14" i="27"/>
  <c r="O169" i="27"/>
  <c r="O119" i="27"/>
  <c r="O131" i="27"/>
  <c r="O157" i="27"/>
  <c r="O160" i="27"/>
  <c r="O163" i="27"/>
  <c r="O8" i="27"/>
  <c r="H8" i="27"/>
  <c r="O29" i="27"/>
  <c r="O41" i="27"/>
  <c r="O56" i="27"/>
  <c r="O62" i="27"/>
  <c r="O83" i="27"/>
  <c r="O86" i="27"/>
  <c r="O89" i="27"/>
  <c r="O101" i="27"/>
  <c r="O113" i="27"/>
  <c r="O150" i="27"/>
  <c r="O153" i="27"/>
  <c r="O194" i="27"/>
  <c r="O197" i="27"/>
  <c r="O200" i="27"/>
  <c r="O203" i="27"/>
  <c r="O209" i="27"/>
  <c r="O212" i="27"/>
  <c r="O215" i="27"/>
  <c r="O218" i="27"/>
  <c r="O5" i="27"/>
  <c r="O171" i="27"/>
  <c r="O146" i="27"/>
  <c r="E8" i="27"/>
  <c r="E7" i="27"/>
  <c r="O173" i="27"/>
  <c r="O170" i="27"/>
  <c r="O81" i="27"/>
  <c r="O84" i="27"/>
  <c r="O87" i="27"/>
  <c r="O90" i="27"/>
  <c r="O102" i="27"/>
  <c r="O111" i="27"/>
  <c r="O114" i="27"/>
  <c r="O132" i="27"/>
  <c r="O135" i="27"/>
  <c r="O151" i="27"/>
  <c r="O167" i="27"/>
  <c r="O192" i="27"/>
  <c r="O195" i="27"/>
  <c r="O198" i="27"/>
  <c r="O201" i="27"/>
  <c r="O216" i="27"/>
  <c r="O219" i="27"/>
  <c r="O225" i="27"/>
  <c r="O222" i="27"/>
  <c r="O21" i="27"/>
  <c r="O55" i="27"/>
  <c r="O58" i="27"/>
  <c r="O61" i="27"/>
  <c r="O64" i="27"/>
  <c r="O67" i="27"/>
  <c r="O70" i="27"/>
  <c r="O73" i="27"/>
  <c r="O126" i="27"/>
  <c r="O129" i="27"/>
  <c r="O144" i="27"/>
  <c r="O147" i="27"/>
  <c r="O178" i="27"/>
  <c r="O208" i="27"/>
  <c r="H7" i="27"/>
  <c r="O30" i="27"/>
  <c r="O42" i="27"/>
  <c r="O78" i="27"/>
  <c r="O99" i="27"/>
  <c r="O38" i="27"/>
  <c r="O50" i="27"/>
  <c r="O141" i="27"/>
  <c r="O26" i="27"/>
  <c r="O138" i="27"/>
  <c r="O16" i="27"/>
  <c r="E16" i="27"/>
  <c r="E19" i="27"/>
  <c r="O71" i="27"/>
  <c r="O34" i="27"/>
  <c r="O46" i="27"/>
  <c r="O92" i="27"/>
  <c r="O95" i="27"/>
  <c r="O104" i="27"/>
  <c r="O110" i="27"/>
  <c r="O224" i="27"/>
  <c r="O3" i="27"/>
  <c r="O4" i="27"/>
  <c r="O19" i="27"/>
  <c r="O32" i="27"/>
  <c r="O57" i="27"/>
  <c r="O60" i="27"/>
  <c r="O63" i="27"/>
  <c r="O66" i="27"/>
  <c r="O69" i="27"/>
  <c r="O72" i="27"/>
  <c r="O125" i="27"/>
  <c r="O183" i="27"/>
  <c r="O80" i="27"/>
  <c r="O191" i="27"/>
  <c r="O28" i="27"/>
  <c r="O33" i="27"/>
  <c r="O40" i="27"/>
  <c r="O45" i="27"/>
  <c r="O52" i="27"/>
  <c r="O98" i="27"/>
  <c r="O115" i="27"/>
  <c r="O118" i="27"/>
  <c r="O121" i="27"/>
  <c r="O177" i="27"/>
  <c r="O206" i="27"/>
  <c r="O20" i="27"/>
  <c r="O24" i="27"/>
  <c r="O36" i="27"/>
  <c r="O107" i="27"/>
  <c r="O186" i="27"/>
  <c r="O22" i="27"/>
  <c r="O48" i="27"/>
  <c r="O53" i="27"/>
  <c r="O76" i="27"/>
  <c r="O93" i="27"/>
  <c r="O96" i="27"/>
  <c r="O116" i="27"/>
  <c r="O122" i="27"/>
  <c r="O136" i="27"/>
  <c r="O142" i="27"/>
  <c r="O175" i="27"/>
  <c r="O204" i="27"/>
  <c r="O221" i="27"/>
  <c r="E5" i="27"/>
  <c r="H19" i="27"/>
  <c r="O27" i="27"/>
  <c r="O39" i="27"/>
  <c r="O25" i="27"/>
  <c r="O51" i="27"/>
  <c r="O59" i="27"/>
  <c r="O65" i="27"/>
  <c r="O85" i="27"/>
  <c r="O105" i="27"/>
  <c r="O108" i="27"/>
  <c r="O128" i="27"/>
  <c r="O158" i="27"/>
  <c r="O184" i="27"/>
  <c r="O187" i="27"/>
  <c r="O196" i="27"/>
  <c r="O213" i="27"/>
  <c r="O37" i="27"/>
  <c r="O44" i="27"/>
  <c r="O49" i="27"/>
  <c r="O68" i="27"/>
  <c r="O74" i="27"/>
  <c r="O88" i="27"/>
  <c r="O134" i="27"/>
  <c r="O152" i="27"/>
  <c r="O202" i="27"/>
  <c r="O23" i="27"/>
  <c r="O77" i="27"/>
  <c r="O91" i="27"/>
  <c r="O94" i="27"/>
  <c r="O97" i="27"/>
  <c r="O117" i="27"/>
  <c r="O120" i="27"/>
  <c r="O137" i="27"/>
  <c r="O143" i="27"/>
  <c r="O161" i="27"/>
  <c r="O205" i="27"/>
  <c r="O7" i="27"/>
  <c r="H5" i="21"/>
  <c r="E5" i="21"/>
  <c r="H49" i="21"/>
  <c r="H12" i="21"/>
  <c r="H19" i="21"/>
  <c r="L51" i="21"/>
  <c r="O51" i="21" s="1"/>
  <c r="H42" i="21"/>
  <c r="H40" i="13"/>
  <c r="O46" i="13"/>
  <c r="E44" i="13"/>
  <c r="H24" i="13"/>
  <c r="E20" i="13"/>
  <c r="H9" i="13"/>
  <c r="H22" i="13"/>
  <c r="H40" i="21"/>
  <c r="E12" i="21"/>
  <c r="E42" i="21"/>
  <c r="O42" i="21"/>
  <c r="L5" i="21"/>
  <c r="O5" i="21" s="1"/>
  <c r="E32" i="21"/>
  <c r="O174" i="27"/>
  <c r="O220" i="27"/>
  <c r="O100" i="27"/>
  <c r="O4" i="24"/>
  <c r="O33" i="24"/>
  <c r="O38" i="24"/>
  <c r="O27" i="24"/>
  <c r="O99" i="24"/>
  <c r="O105" i="24"/>
  <c r="O111" i="24"/>
  <c r="O117" i="24"/>
  <c r="O28" i="24"/>
  <c r="O15" i="24"/>
  <c r="O106" i="24"/>
  <c r="O201" i="24"/>
  <c r="O207" i="24"/>
  <c r="O213" i="24"/>
  <c r="O32" i="24"/>
  <c r="E4" i="24"/>
  <c r="E5" i="24"/>
  <c r="O16" i="24"/>
  <c r="O37" i="24"/>
  <c r="O153" i="24"/>
  <c r="O13" i="24"/>
  <c r="O23" i="24"/>
  <c r="O40" i="24"/>
  <c r="O169" i="24"/>
  <c r="O202" i="24"/>
  <c r="O6" i="24"/>
  <c r="O30" i="24"/>
  <c r="O48" i="24"/>
  <c r="O51" i="24"/>
  <c r="O54" i="24"/>
  <c r="O7" i="24"/>
  <c r="O57" i="24"/>
  <c r="O60" i="24"/>
  <c r="O66" i="24"/>
  <c r="O95" i="24"/>
  <c r="O98" i="24"/>
  <c r="O101" i="24"/>
  <c r="O104" i="24"/>
  <c r="O149" i="24"/>
  <c r="O152" i="24"/>
  <c r="O155" i="24"/>
  <c r="O167" i="24"/>
  <c r="O197" i="24"/>
  <c r="O200" i="24"/>
  <c r="H11" i="24"/>
  <c r="O75" i="24"/>
  <c r="O81" i="24"/>
  <c r="O143" i="24"/>
  <c r="O183" i="24"/>
  <c r="O189" i="24"/>
  <c r="O61" i="24"/>
  <c r="O64" i="24"/>
  <c r="O67" i="24"/>
  <c r="O93" i="24"/>
  <c r="O96" i="24"/>
  <c r="O102" i="24"/>
  <c r="O150" i="24"/>
  <c r="O156" i="24"/>
  <c r="O159" i="24"/>
  <c r="O162" i="24"/>
  <c r="O198" i="24"/>
  <c r="O73" i="24"/>
  <c r="O76" i="24"/>
  <c r="O79" i="24"/>
  <c r="O108" i="24"/>
  <c r="O114" i="24"/>
  <c r="O144" i="24"/>
  <c r="O204" i="24"/>
  <c r="O210" i="24"/>
  <c r="O56" i="24"/>
  <c r="O88" i="24"/>
  <c r="O91" i="24"/>
  <c r="O123" i="24"/>
  <c r="O129" i="24"/>
  <c r="O135" i="24"/>
  <c r="O138" i="24"/>
  <c r="O172" i="24"/>
  <c r="O175" i="24"/>
  <c r="O193" i="24"/>
  <c r="O59" i="24"/>
  <c r="O62" i="24"/>
  <c r="O65" i="24"/>
  <c r="O68" i="24"/>
  <c r="O97" i="24"/>
  <c r="O100" i="24"/>
  <c r="O103" i="24"/>
  <c r="O151" i="24"/>
  <c r="O154" i="24"/>
  <c r="O196" i="24"/>
  <c r="O199" i="24"/>
  <c r="O22" i="22"/>
  <c r="E5" i="22"/>
  <c r="E33" i="22"/>
  <c r="H13" i="22"/>
  <c r="E31" i="22"/>
  <c r="O31" i="22"/>
  <c r="O40" i="13"/>
  <c r="E40" i="13"/>
  <c r="L22" i="13"/>
  <c r="O22" i="13" s="1"/>
  <c r="H44" i="13"/>
  <c r="O13" i="26"/>
  <c r="O208" i="26"/>
  <c r="E10" i="26"/>
  <c r="H10" i="26"/>
  <c r="O132" i="26"/>
  <c r="O154" i="26"/>
  <c r="O164" i="26"/>
  <c r="O48" i="26"/>
  <c r="O51" i="26"/>
  <c r="O57" i="26"/>
  <c r="O69" i="26"/>
  <c r="O84" i="26"/>
  <c r="O87" i="26"/>
  <c r="O93" i="26"/>
  <c r="O96" i="26"/>
  <c r="O99" i="26"/>
  <c r="O102" i="26"/>
  <c r="O105" i="26"/>
  <c r="O108" i="26"/>
  <c r="O111" i="26"/>
  <c r="O114" i="26"/>
  <c r="O120" i="26"/>
  <c r="O123" i="26"/>
  <c r="O126" i="26"/>
  <c r="O129" i="26"/>
  <c r="O142" i="26"/>
  <c r="O158" i="26"/>
  <c r="O192" i="26"/>
  <c r="O195" i="26"/>
  <c r="O198" i="26"/>
  <c r="O201" i="26"/>
  <c r="O204" i="26"/>
  <c r="O207" i="26"/>
  <c r="O210" i="26"/>
  <c r="O213" i="26"/>
  <c r="O9" i="26"/>
  <c r="O86" i="26"/>
  <c r="O147" i="26"/>
  <c r="O24" i="26"/>
  <c r="O36" i="26"/>
  <c r="O172" i="26"/>
  <c r="H7" i="26"/>
  <c r="O45" i="26"/>
  <c r="O54" i="26"/>
  <c r="O78" i="26"/>
  <c r="O81" i="26"/>
  <c r="O43" i="26"/>
  <c r="O3" i="26"/>
  <c r="O15" i="26"/>
  <c r="O189" i="26"/>
  <c r="O71" i="26"/>
  <c r="O77" i="26"/>
  <c r="O80" i="26"/>
  <c r="O98" i="26"/>
  <c r="O113" i="26"/>
  <c r="O143" i="26"/>
  <c r="O117" i="26"/>
  <c r="O19" i="26"/>
  <c r="O31" i="26"/>
  <c r="O7" i="26"/>
  <c r="O18" i="26"/>
  <c r="O30" i="26"/>
  <c r="O42" i="26"/>
  <c r="O162" i="26"/>
  <c r="O12" i="26"/>
  <c r="O8" i="26"/>
  <c r="O52" i="26"/>
  <c r="O150" i="26"/>
  <c r="O153" i="26"/>
  <c r="O181" i="26"/>
  <c r="O187" i="26"/>
  <c r="O6" i="26"/>
  <c r="H12" i="26"/>
  <c r="O90" i="26"/>
  <c r="O107" i="26"/>
  <c r="O110" i="26"/>
  <c r="O182" i="26"/>
  <c r="O64" i="26"/>
  <c r="O122" i="26"/>
  <c r="O152" i="26"/>
  <c r="O194" i="26"/>
  <c r="O5" i="26"/>
  <c r="O137" i="26"/>
  <c r="O206" i="26"/>
  <c r="O16" i="26"/>
  <c r="O28" i="26"/>
  <c r="O40" i="26"/>
  <c r="O56" i="26"/>
  <c r="O94" i="26"/>
  <c r="O97" i="26"/>
  <c r="O134" i="26"/>
  <c r="O168" i="26"/>
  <c r="O171" i="26"/>
  <c r="O183" i="26"/>
  <c r="O186" i="26"/>
  <c r="O21" i="26"/>
  <c r="O33" i="26"/>
  <c r="O38" i="26"/>
  <c r="O62" i="26"/>
  <c r="O177" i="26"/>
  <c r="E3" i="26"/>
  <c r="O74" i="26"/>
  <c r="O83" i="26"/>
  <c r="O89" i="26"/>
  <c r="O92" i="26"/>
  <c r="O106" i="26"/>
  <c r="O109" i="26"/>
  <c r="O112" i="26"/>
  <c r="O216" i="26"/>
  <c r="O46" i="26"/>
  <c r="O49" i="26"/>
  <c r="O60" i="26"/>
  <c r="O63" i="26"/>
  <c r="O66" i="26"/>
  <c r="O95" i="26"/>
  <c r="O101" i="26"/>
  <c r="O118" i="26"/>
  <c r="O121" i="26"/>
  <c r="O124" i="26"/>
  <c r="O148" i="26"/>
  <c r="O151" i="26"/>
  <c r="O166" i="26"/>
  <c r="O169" i="26"/>
  <c r="O175" i="26"/>
  <c r="O178" i="26"/>
  <c r="O184" i="26"/>
  <c r="O190" i="26"/>
  <c r="O193" i="26"/>
  <c r="O196" i="26"/>
  <c r="O199" i="26"/>
  <c r="O17" i="26"/>
  <c r="O22" i="26"/>
  <c r="O29" i="26"/>
  <c r="O34" i="26"/>
  <c r="O41" i="26"/>
  <c r="O72" i="26"/>
  <c r="O75" i="26"/>
  <c r="O104" i="26"/>
  <c r="O127" i="26"/>
  <c r="O136" i="26"/>
  <c r="O139" i="26"/>
  <c r="O202" i="26"/>
  <c r="O205" i="26"/>
  <c r="O211" i="26"/>
  <c r="O6" i="23"/>
  <c r="H7" i="23"/>
  <c r="H5" i="23"/>
  <c r="H13" i="23"/>
  <c r="H3" i="23"/>
  <c r="H14" i="23"/>
  <c r="O16" i="23"/>
  <c r="E16" i="23"/>
  <c r="O18" i="23"/>
  <c r="O29" i="23"/>
  <c r="E14" i="23"/>
  <c r="E18" i="23"/>
  <c r="O10" i="22"/>
  <c r="E10" i="22"/>
  <c r="E37" i="22"/>
  <c r="H20" i="22"/>
  <c r="E20" i="22"/>
  <c r="H33" i="21"/>
  <c r="O12" i="21"/>
  <c r="O19" i="21"/>
  <c r="H12" i="13"/>
  <c r="H33" i="13"/>
  <c r="O44" i="13"/>
  <c r="O24" i="13"/>
  <c r="H19" i="13"/>
  <c r="E16" i="13"/>
  <c r="E14" i="13"/>
  <c r="L35" i="13"/>
  <c r="O35" i="13" s="1"/>
  <c r="H35" i="13"/>
  <c r="E24" i="13"/>
  <c r="E39" i="13"/>
  <c r="O33" i="13"/>
  <c r="H14" i="13"/>
  <c r="E19" i="13"/>
  <c r="O18" i="25"/>
  <c r="E20" i="25"/>
  <c r="L20" i="25"/>
  <c r="O20" i="25" s="1"/>
  <c r="O25" i="25"/>
  <c r="O37" i="25"/>
  <c r="O49" i="25"/>
  <c r="O30" i="25"/>
  <c r="O42" i="25"/>
  <c r="O54" i="25"/>
  <c r="O145" i="25"/>
  <c r="O158" i="25"/>
  <c r="O161" i="25"/>
  <c r="O164" i="25"/>
  <c r="O177" i="25"/>
  <c r="O159" i="25"/>
  <c r="O162" i="25"/>
  <c r="O175" i="25"/>
  <c r="O22" i="25"/>
  <c r="O34" i="25"/>
  <c r="O46" i="25"/>
  <c r="O172" i="25"/>
  <c r="O163" i="25"/>
  <c r="O183" i="25"/>
  <c r="H7" i="25"/>
  <c r="O21" i="25"/>
  <c r="O33" i="25"/>
  <c r="O45" i="25"/>
  <c r="O24" i="25"/>
  <c r="O36" i="25"/>
  <c r="O48" i="25"/>
  <c r="O155" i="25"/>
  <c r="O29" i="25"/>
  <c r="O41" i="25"/>
  <c r="O53" i="25"/>
  <c r="O181" i="25"/>
  <c r="O207" i="25"/>
  <c r="O109" i="25"/>
  <c r="O133" i="25"/>
  <c r="O148" i="25"/>
  <c r="O205" i="25"/>
  <c r="O217" i="25"/>
  <c r="O12" i="25"/>
  <c r="O143" i="25"/>
  <c r="O165" i="25"/>
  <c r="H12" i="25"/>
  <c r="O28" i="25"/>
  <c r="O40" i="25"/>
  <c r="O52" i="25"/>
  <c r="O153" i="25"/>
  <c r="O123" i="25"/>
  <c r="O26" i="25"/>
  <c r="O38" i="25"/>
  <c r="O50" i="25"/>
  <c r="O173" i="25"/>
  <c r="H20" i="25"/>
  <c r="O5" i="25"/>
  <c r="O95" i="25"/>
  <c r="O98" i="25"/>
  <c r="O101" i="25"/>
  <c r="O130" i="25"/>
  <c r="O154" i="25"/>
  <c r="O160" i="25"/>
  <c r="O166" i="25"/>
  <c r="O169" i="25"/>
  <c r="O184" i="25"/>
  <c r="O187" i="25"/>
  <c r="O190" i="25"/>
  <c r="O193" i="25"/>
  <c r="O196" i="25"/>
  <c r="O199" i="25"/>
  <c r="O225" i="25"/>
  <c r="O121" i="25"/>
  <c r="O107" i="25"/>
  <c r="O110" i="25"/>
  <c r="O113" i="25"/>
  <c r="O136" i="25"/>
  <c r="O139" i="25"/>
  <c r="O202" i="25"/>
  <c r="E5" i="25"/>
  <c r="O84" i="25"/>
  <c r="O87" i="25"/>
  <c r="O90" i="25"/>
  <c r="O125" i="25"/>
  <c r="O176" i="25"/>
  <c r="O179" i="25"/>
  <c r="O182" i="25"/>
  <c r="O194" i="25"/>
  <c r="O214" i="25"/>
  <c r="O220" i="25"/>
  <c r="O223" i="25"/>
  <c r="O105" i="25"/>
  <c r="O108" i="25"/>
  <c r="O111" i="25"/>
  <c r="O114" i="25"/>
  <c r="O137" i="25"/>
  <c r="O146" i="25"/>
  <c r="O149" i="25"/>
  <c r="O188" i="25"/>
  <c r="O206" i="25"/>
  <c r="O120" i="25"/>
  <c r="O91" i="25"/>
  <c r="O171" i="25"/>
  <c r="O221" i="25"/>
  <c r="O85" i="25"/>
  <c r="O132" i="25"/>
  <c r="O180" i="25"/>
  <c r="O186" i="25"/>
  <c r="O189" i="25"/>
  <c r="O198" i="25"/>
  <c r="E12" i="25"/>
  <c r="O97" i="25"/>
  <c r="O106" i="25"/>
  <c r="O112" i="25"/>
  <c r="O115" i="25"/>
  <c r="O138" i="25"/>
  <c r="O144" i="25"/>
  <c r="O147" i="25"/>
  <c r="O150" i="25"/>
  <c r="O201" i="25"/>
  <c r="O204" i="25"/>
  <c r="L14" i="13"/>
  <c r="O14" i="13" s="1"/>
  <c r="H20" i="13"/>
  <c r="H31" i="22"/>
  <c r="E22" i="22"/>
  <c r="H32" i="22"/>
  <c r="H35" i="22"/>
  <c r="O8" i="22"/>
  <c r="L20" i="22"/>
  <c r="O20" i="22" s="1"/>
  <c r="E13" i="22"/>
  <c r="E35" i="22"/>
  <c r="E16" i="22"/>
  <c r="H16" i="22"/>
  <c r="L15" i="20"/>
  <c r="O15" i="20" s="1"/>
  <c r="H50" i="21"/>
  <c r="E26" i="21"/>
  <c r="H26" i="21"/>
  <c r="O32" i="21"/>
  <c r="E14" i="21"/>
  <c r="O41" i="21"/>
  <c r="L14" i="23"/>
  <c r="O14" i="23" s="1"/>
  <c r="L36" i="23"/>
  <c r="O36" i="23" s="1"/>
  <c r="H6" i="23"/>
  <c r="H29" i="23"/>
  <c r="E29" i="23"/>
  <c r="H10" i="23"/>
  <c r="O10" i="26"/>
  <c r="E12" i="26"/>
  <c r="O27" i="26"/>
  <c r="O39" i="26"/>
  <c r="O55" i="26"/>
  <c r="O115" i="26"/>
  <c r="O165" i="26"/>
  <c r="O25" i="26"/>
  <c r="O37" i="26"/>
  <c r="O67" i="26"/>
  <c r="O23" i="26"/>
  <c r="O35" i="26"/>
  <c r="O79" i="26"/>
  <c r="O160" i="26"/>
  <c r="E6" i="26"/>
  <c r="E19" i="21"/>
  <c r="O33" i="21"/>
  <c r="E33" i="21"/>
  <c r="H41" i="21"/>
  <c r="H6" i="21"/>
  <c r="O26" i="21"/>
  <c r="E34" i="21"/>
  <c r="E41" i="21"/>
  <c r="O67" i="21"/>
  <c r="O73" i="21"/>
  <c r="O79" i="21"/>
  <c r="O85" i="21"/>
  <c r="L20" i="20"/>
  <c r="O20" i="20" s="1"/>
  <c r="H8" i="20"/>
  <c r="O10" i="20"/>
  <c r="O107" i="20"/>
  <c r="H10" i="20"/>
  <c r="O8" i="20"/>
  <c r="E8" i="20"/>
  <c r="O4" i="20"/>
  <c r="H34" i="21"/>
  <c r="L50" i="21"/>
  <c r="O50" i="21" s="1"/>
  <c r="O34" i="21"/>
  <c r="O6" i="21"/>
  <c r="H14" i="21"/>
  <c r="H21" i="21"/>
  <c r="E21" i="21"/>
  <c r="O17" i="21"/>
  <c r="H47" i="21"/>
  <c r="L21" i="21"/>
  <c r="L14" i="21"/>
  <c r="O14" i="21" s="1"/>
  <c r="E6" i="21"/>
  <c r="E17" i="21"/>
  <c r="H43" i="21"/>
  <c r="H13" i="21"/>
  <c r="H36" i="23"/>
  <c r="H28" i="23"/>
  <c r="O3" i="23"/>
  <c r="O26" i="23"/>
  <c r="O31" i="23"/>
  <c r="E26" i="23"/>
  <c r="E13" i="23"/>
  <c r="E3" i="23"/>
  <c r="H21" i="20"/>
  <c r="E21" i="20"/>
  <c r="O33" i="20"/>
  <c r="O164" i="20"/>
  <c r="O170" i="20"/>
  <c r="O26" i="20"/>
  <c r="O126" i="20"/>
  <c r="O139" i="20"/>
  <c r="O145" i="20"/>
  <c r="O3" i="20"/>
  <c r="H5" i="20"/>
  <c r="O17" i="20"/>
  <c r="O153" i="20"/>
  <c r="O37" i="20"/>
  <c r="O43" i="20"/>
  <c r="O49" i="20"/>
  <c r="O55" i="20"/>
  <c r="O61" i="20"/>
  <c r="O79" i="20"/>
  <c r="O82" i="20"/>
  <c r="O85" i="20"/>
  <c r="O91" i="20"/>
  <c r="O97" i="20"/>
  <c r="O103" i="20"/>
  <c r="O106" i="20"/>
  <c r="O109" i="20"/>
  <c r="O115" i="20"/>
  <c r="O118" i="20"/>
  <c r="O121" i="20"/>
  <c r="O175" i="20"/>
  <c r="O181" i="20"/>
  <c r="O193" i="20"/>
  <c r="O199" i="20"/>
  <c r="O202" i="20"/>
  <c r="O205" i="20"/>
  <c r="O21" i="20"/>
  <c r="L7" i="25"/>
  <c r="O7" i="25" s="1"/>
  <c r="O13" i="22"/>
  <c r="L35" i="22"/>
  <c r="O35" i="22" s="1"/>
  <c r="H27" i="22"/>
  <c r="E23" i="22"/>
  <c r="H23" i="22"/>
  <c r="O16" i="22"/>
  <c r="E11" i="22"/>
  <c r="H14" i="22"/>
  <c r="H5" i="22"/>
  <c r="O24" i="22"/>
  <c r="E24" i="22"/>
  <c r="H3" i="22"/>
  <c r="E4" i="22"/>
  <c r="E34" i="22"/>
  <c r="H4" i="22"/>
  <c r="E12" i="13"/>
  <c r="O9" i="13"/>
  <c r="H36" i="13"/>
  <c r="O19" i="13"/>
  <c r="L16" i="13"/>
  <c r="O16" i="13" s="1"/>
  <c r="E27" i="13"/>
  <c r="E4" i="13"/>
  <c r="O12" i="13"/>
  <c r="E36" i="13"/>
  <c r="H34" i="13"/>
  <c r="L36" i="13"/>
  <c r="O36" i="13" s="1"/>
  <c r="E32" i="13"/>
  <c r="O39" i="13"/>
  <c r="E7" i="24"/>
  <c r="H7" i="24"/>
  <c r="E21" i="24"/>
  <c r="L20" i="24"/>
  <c r="O20" i="24" s="1"/>
  <c r="E20" i="24"/>
  <c r="L29" i="24"/>
  <c r="O29" i="24" s="1"/>
  <c r="E29" i="24"/>
  <c r="O166" i="24"/>
  <c r="H5" i="24"/>
  <c r="O116" i="24"/>
  <c r="E28" i="24"/>
  <c r="E13" i="24"/>
  <c r="E31" i="23"/>
  <c r="O52" i="23"/>
  <c r="O55" i="23"/>
  <c r="O58" i="23"/>
  <c r="O61" i="23"/>
  <c r="O64" i="23"/>
  <c r="O67" i="23"/>
  <c r="O79" i="23"/>
  <c r="O88" i="23"/>
  <c r="O91" i="23"/>
  <c r="O94" i="23"/>
  <c r="O97" i="23"/>
  <c r="O100" i="23"/>
  <c r="O103" i="23"/>
  <c r="O112" i="23"/>
  <c r="O115" i="23"/>
  <c r="O118" i="23"/>
  <c r="O121" i="23"/>
  <c r="O124" i="23"/>
  <c r="O127" i="23"/>
  <c r="O130" i="23"/>
  <c r="O133" i="23"/>
  <c r="O220" i="23"/>
  <c r="E7" i="23"/>
  <c r="E5" i="23"/>
  <c r="H31" i="23"/>
  <c r="O4" i="22"/>
  <c r="O32" i="22"/>
  <c r="O5" i="22"/>
  <c r="E27" i="22"/>
  <c r="O34" i="22"/>
  <c r="O139" i="22"/>
  <c r="O152" i="22"/>
  <c r="O155" i="22"/>
  <c r="O158" i="22"/>
  <c r="O171" i="22"/>
  <c r="H33" i="22"/>
  <c r="O23" i="22"/>
  <c r="O174" i="22"/>
  <c r="O177" i="22"/>
  <c r="E21" i="22"/>
  <c r="E3" i="22"/>
  <c r="H29" i="22"/>
  <c r="O33" i="22"/>
  <c r="L3" i="22"/>
  <c r="O3" i="22" s="1"/>
  <c r="H18" i="22"/>
  <c r="O36" i="22"/>
  <c r="E32" i="22"/>
  <c r="O154" i="22"/>
  <c r="H17" i="21"/>
  <c r="O47" i="21"/>
  <c r="E47" i="21"/>
  <c r="E13" i="21"/>
  <c r="O11" i="21"/>
  <c r="O18" i="21"/>
  <c r="H18" i="21"/>
  <c r="E11" i="21"/>
  <c r="L13" i="21"/>
  <c r="O13" i="21" s="1"/>
  <c r="E40" i="21"/>
  <c r="H39" i="21"/>
  <c r="O8" i="21"/>
  <c r="H8" i="21"/>
  <c r="H4" i="13"/>
  <c r="H39" i="13"/>
  <c r="E29" i="13"/>
  <c r="E37" i="13"/>
  <c r="O4" i="13"/>
  <c r="H38" i="13"/>
  <c r="E38" i="13"/>
  <c r="H32" i="13"/>
  <c r="O34" i="13"/>
  <c r="L29" i="13"/>
  <c r="O29" i="13" s="1"/>
  <c r="O32" i="13"/>
  <c r="E34" i="13"/>
  <c r="O37" i="13"/>
  <c r="O7" i="23"/>
  <c r="H17" i="23"/>
  <c r="O13" i="23"/>
  <c r="H33" i="23"/>
  <c r="E33" i="23"/>
  <c r="O10" i="23"/>
  <c r="E10" i="23"/>
  <c r="H21" i="22"/>
  <c r="H36" i="22"/>
  <c r="E36" i="22"/>
  <c r="L27" i="22"/>
  <c r="O27" i="22" s="1"/>
  <c r="O132" i="22"/>
  <c r="O49" i="22"/>
  <c r="O61" i="22"/>
  <c r="O64" i="22"/>
  <c r="O70" i="22"/>
  <c r="O73" i="22"/>
  <c r="O76" i="22"/>
  <c r="O82" i="22"/>
  <c r="O88" i="22"/>
  <c r="O94" i="22"/>
  <c r="O97" i="22"/>
  <c r="O100" i="22"/>
  <c r="O106" i="22"/>
  <c r="O109" i="22"/>
  <c r="O121" i="22"/>
  <c r="O124" i="22"/>
  <c r="O130" i="22"/>
  <c r="O133" i="22"/>
  <c r="O146" i="22"/>
  <c r="O190" i="22"/>
  <c r="O193" i="22"/>
  <c r="O196" i="22"/>
  <c r="O199" i="22"/>
  <c r="O202" i="22"/>
  <c r="O205" i="22"/>
  <c r="H28" i="22"/>
  <c r="O175" i="22"/>
  <c r="O178" i="22"/>
  <c r="O181" i="22"/>
  <c r="O184" i="22"/>
  <c r="O28" i="22"/>
  <c r="O37" i="22"/>
  <c r="O47" i="22"/>
  <c r="O153" i="22"/>
  <c r="O156" i="22"/>
  <c r="O159" i="22"/>
  <c r="O169" i="22"/>
  <c r="O14" i="22"/>
  <c r="O40" i="22"/>
  <c r="O45" i="22"/>
  <c r="O50" i="22"/>
  <c r="O53" i="22"/>
  <c r="O56" i="22"/>
  <c r="O68" i="22"/>
  <c r="O71" i="22"/>
  <c r="O77" i="22"/>
  <c r="O80" i="22"/>
  <c r="O83" i="22"/>
  <c r="O86" i="22"/>
  <c r="O89" i="22"/>
  <c r="O92" i="22"/>
  <c r="O95" i="22"/>
  <c r="O98" i="22"/>
  <c r="O101" i="22"/>
  <c r="O104" i="22"/>
  <c r="O107" i="22"/>
  <c r="O110" i="22"/>
  <c r="O116" i="22"/>
  <c r="O119" i="22"/>
  <c r="O122" i="22"/>
  <c r="O131" i="22"/>
  <c r="H30" i="22"/>
  <c r="O59" i="22"/>
  <c r="O62" i="22"/>
  <c r="O65" i="22"/>
  <c r="O188" i="22"/>
  <c r="O191" i="22"/>
  <c r="O197" i="22"/>
  <c r="O200" i="22"/>
  <c r="O203" i="22"/>
  <c r="O206" i="22"/>
  <c r="E14" i="22"/>
  <c r="O138" i="22"/>
  <c r="O160" i="22"/>
  <c r="E18" i="22"/>
  <c r="O207" i="22"/>
  <c r="O210" i="22"/>
  <c r="O213" i="22"/>
  <c r="O216" i="22"/>
  <c r="O219" i="22"/>
  <c r="E18" i="21"/>
  <c r="O36" i="21"/>
  <c r="E36" i="21"/>
  <c r="O39" i="21"/>
  <c r="H37" i="21"/>
  <c r="E8" i="21"/>
  <c r="H36" i="21"/>
  <c r="O160" i="21"/>
  <c r="O192" i="21"/>
  <c r="O195" i="21"/>
  <c r="O198" i="21"/>
  <c r="E7" i="21"/>
  <c r="E39" i="21"/>
  <c r="E3" i="20"/>
  <c r="O31" i="20"/>
  <c r="O24" i="20"/>
  <c r="O36" i="20"/>
  <c r="O39" i="20"/>
  <c r="O42" i="20"/>
  <c r="O174" i="20"/>
  <c r="O177" i="20"/>
  <c r="O180" i="20"/>
  <c r="O183" i="20"/>
  <c r="O189" i="20"/>
  <c r="O192" i="20"/>
  <c r="O195" i="20"/>
  <c r="O207" i="20"/>
  <c r="O29" i="20"/>
  <c r="E5" i="20"/>
  <c r="O32" i="20"/>
  <c r="O150" i="20"/>
  <c r="O27" i="20"/>
  <c r="O160" i="20"/>
  <c r="O163" i="20"/>
  <c r="O166" i="20"/>
  <c r="O169" i="20"/>
  <c r="O30" i="20"/>
  <c r="O125" i="20"/>
  <c r="O141" i="20"/>
  <c r="O144" i="20"/>
  <c r="O147" i="20"/>
  <c r="O157" i="20"/>
  <c r="O64" i="20"/>
  <c r="H12" i="20"/>
  <c r="L12" i="20"/>
  <c r="O12" i="20" s="1"/>
  <c r="O119" i="20"/>
  <c r="O129" i="20"/>
  <c r="O173" i="20"/>
  <c r="O176" i="20"/>
  <c r="O179" i="20"/>
  <c r="O182" i="20"/>
  <c r="O185" i="20"/>
  <c r="O188" i="20"/>
  <c r="O191" i="20"/>
  <c r="O194" i="20"/>
  <c r="O197" i="20"/>
  <c r="O200" i="20"/>
  <c r="O203" i="20"/>
  <c r="O206" i="20"/>
  <c r="O25" i="20"/>
  <c r="O73" i="20"/>
  <c r="O184" i="20"/>
  <c r="O5" i="20"/>
  <c r="O45" i="20"/>
  <c r="O22" i="20"/>
  <c r="O48" i="20"/>
  <c r="O51" i="20"/>
  <c r="O54" i="20"/>
  <c r="O57" i="20"/>
  <c r="O60" i="20"/>
  <c r="O63" i="20"/>
  <c r="O66" i="20"/>
  <c r="O69" i="20"/>
  <c r="O72" i="20"/>
  <c r="O75" i="20"/>
  <c r="O78" i="20"/>
  <c r="O81" i="20"/>
  <c r="O84" i="20"/>
  <c r="O96" i="20"/>
  <c r="O99" i="20"/>
  <c r="O102" i="20"/>
  <c r="O105" i="20"/>
  <c r="O108" i="20"/>
  <c r="O111" i="20"/>
  <c r="O114" i="20"/>
  <c r="O117" i="20"/>
  <c r="O120" i="20"/>
  <c r="O133" i="20"/>
  <c r="O136" i="20"/>
  <c r="O152" i="20"/>
  <c r="O34" i="20"/>
  <c r="O162" i="20"/>
  <c r="O165" i="20"/>
  <c r="O168" i="20"/>
  <c r="O171" i="20"/>
  <c r="O76" i="20"/>
  <c r="O88" i="20"/>
  <c r="O156" i="20"/>
  <c r="O208" i="20"/>
  <c r="O100" i="20"/>
  <c r="O46" i="20"/>
  <c r="O142" i="20"/>
  <c r="O186" i="20"/>
  <c r="O67" i="20"/>
  <c r="O70" i="20"/>
  <c r="O87" i="20"/>
  <c r="O134" i="20"/>
  <c r="O140" i="20"/>
  <c r="O143" i="20"/>
  <c r="O146" i="20"/>
  <c r="O187" i="20"/>
  <c r="O198" i="20"/>
  <c r="O201" i="20"/>
  <c r="O167" i="20"/>
  <c r="O196" i="20"/>
  <c r="O94" i="20"/>
  <c r="O40" i="20"/>
  <c r="O112" i="20"/>
  <c r="O127" i="20"/>
  <c r="O52" i="20"/>
  <c r="O58" i="20"/>
  <c r="O124" i="20"/>
  <c r="O178" i="20"/>
  <c r="O90" i="20"/>
  <c r="O93" i="20"/>
  <c r="O110" i="20"/>
  <c r="O113" i="20"/>
  <c r="O116" i="20"/>
  <c r="O128" i="20"/>
  <c r="O131" i="20"/>
  <c r="O158" i="20"/>
  <c r="O161" i="20"/>
  <c r="O190" i="20"/>
  <c r="O204" i="20"/>
  <c r="O16" i="20"/>
  <c r="E16" i="20"/>
  <c r="H18" i="23"/>
  <c r="E21" i="23"/>
  <c r="O171" i="23"/>
  <c r="H30" i="23"/>
  <c r="O5" i="23"/>
  <c r="H19" i="23"/>
  <c r="O166" i="23"/>
  <c r="H32" i="23"/>
  <c r="O33" i="23"/>
  <c r="H22" i="23"/>
  <c r="E9" i="23"/>
  <c r="O32" i="23"/>
  <c r="H21" i="23"/>
  <c r="E28" i="23"/>
  <c r="H34" i="23"/>
  <c r="O21" i="23"/>
  <c r="O139" i="23"/>
  <c r="E32" i="23"/>
  <c r="O168" i="23"/>
  <c r="E34" i="23"/>
  <c r="H7" i="21"/>
  <c r="O7" i="21"/>
  <c r="H20" i="21"/>
  <c r="H9" i="21"/>
  <c r="O40" i="21"/>
  <c r="E15" i="21"/>
  <c r="E9" i="21"/>
  <c r="H15" i="21"/>
  <c r="O68" i="21"/>
  <c r="O71" i="21"/>
  <c r="O74" i="21"/>
  <c r="O77" i="21"/>
  <c r="O86" i="21"/>
  <c r="O89" i="21"/>
  <c r="O92" i="21"/>
  <c r="O95" i="21"/>
  <c r="O98" i="21"/>
  <c r="O101" i="21"/>
  <c r="O104" i="21"/>
  <c r="O107" i="21"/>
  <c r="O110" i="21"/>
  <c r="O113" i="21"/>
  <c r="O116" i="21"/>
  <c r="O119" i="21"/>
  <c r="O122" i="21"/>
  <c r="O125" i="21"/>
  <c r="O165" i="21"/>
  <c r="O203" i="21"/>
  <c r="O212" i="21"/>
  <c r="O215" i="21"/>
  <c r="E43" i="21"/>
  <c r="L43" i="21"/>
  <c r="O43" i="21" s="1"/>
  <c r="H24" i="21"/>
  <c r="O60" i="21"/>
  <c r="E45" i="21"/>
  <c r="O184" i="21"/>
  <c r="E22" i="21"/>
  <c r="H37" i="13"/>
  <c r="H27" i="13"/>
  <c r="O38" i="13"/>
  <c r="O20" i="13"/>
  <c r="O27" i="13"/>
  <c r="H41" i="13"/>
  <c r="H16" i="13"/>
  <c r="E23" i="13"/>
  <c r="H30" i="13"/>
  <c r="H31" i="13"/>
  <c r="H5" i="13"/>
  <c r="H28" i="13"/>
  <c r="H23" i="13"/>
  <c r="E5" i="13"/>
  <c r="E28" i="13"/>
  <c r="O31" i="13"/>
  <c r="O34" i="23"/>
  <c r="O28" i="23"/>
  <c r="E22" i="23"/>
  <c r="O141" i="23"/>
  <c r="H11" i="23"/>
  <c r="E15" i="23"/>
  <c r="E25" i="23"/>
  <c r="E30" i="23"/>
  <c r="L25" i="23"/>
  <c r="O25" i="23" s="1"/>
  <c r="E24" i="23"/>
  <c r="O11" i="23"/>
  <c r="O142" i="23"/>
  <c r="O145" i="23"/>
  <c r="O174" i="23"/>
  <c r="O177" i="23"/>
  <c r="O180" i="23"/>
  <c r="H25" i="23"/>
  <c r="O22" i="23"/>
  <c r="H12" i="23"/>
  <c r="E19" i="23"/>
  <c r="H9" i="23"/>
  <c r="E17" i="23"/>
  <c r="O15" i="23"/>
  <c r="E30" i="22"/>
  <c r="E28" i="22"/>
  <c r="O134" i="22"/>
  <c r="O215" i="22"/>
  <c r="O186" i="22"/>
  <c r="O189" i="22"/>
  <c r="O195" i="22"/>
  <c r="O198" i="22"/>
  <c r="O201" i="22"/>
  <c r="O204" i="22"/>
  <c r="H11" i="22"/>
  <c r="O30" i="22"/>
  <c r="H17" i="22"/>
  <c r="H7" i="22"/>
  <c r="O48" i="22"/>
  <c r="O60" i="22"/>
  <c r="O63" i="22"/>
  <c r="O66" i="22"/>
  <c r="O69" i="22"/>
  <c r="O75" i="22"/>
  <c r="O78" i="22"/>
  <c r="O81" i="22"/>
  <c r="O84" i="22"/>
  <c r="O87" i="22"/>
  <c r="O90" i="22"/>
  <c r="O93" i="22"/>
  <c r="O96" i="22"/>
  <c r="O120" i="22"/>
  <c r="O123" i="22"/>
  <c r="O126" i="22"/>
  <c r="O129" i="22"/>
  <c r="O21" i="22"/>
  <c r="O18" i="22"/>
  <c r="L17" i="22"/>
  <c r="O17" i="22" s="1"/>
  <c r="O211" i="22"/>
  <c r="O141" i="22"/>
  <c r="O144" i="22"/>
  <c r="O176" i="22"/>
  <c r="O55" i="22"/>
  <c r="O42" i="22"/>
  <c r="O115" i="22"/>
  <c r="O165" i="22"/>
  <c r="O7" i="22"/>
  <c r="E15" i="22"/>
  <c r="O43" i="22"/>
  <c r="O74" i="22"/>
  <c r="O29" i="22"/>
  <c r="O147" i="22"/>
  <c r="O166" i="22"/>
  <c r="O217" i="22"/>
  <c r="O220" i="22"/>
  <c r="H15" i="22"/>
  <c r="O46" i="22"/>
  <c r="O72" i="22"/>
  <c r="O148" i="22"/>
  <c r="O167" i="22"/>
  <c r="O182" i="22"/>
  <c r="O194" i="22"/>
  <c r="O218" i="22"/>
  <c r="O221" i="22"/>
  <c r="O157" i="22"/>
  <c r="O187" i="22"/>
  <c r="O79" i="22"/>
  <c r="O85" i="22"/>
  <c r="O99" i="22"/>
  <c r="O102" i="22"/>
  <c r="O105" i="22"/>
  <c r="O125" i="22"/>
  <c r="O128" i="22"/>
  <c r="O140" i="22"/>
  <c r="O143" i="22"/>
  <c r="O149" i="22"/>
  <c r="O170" i="22"/>
  <c r="O173" i="22"/>
  <c r="O38" i="22"/>
  <c r="O41" i="22"/>
  <c r="O11" i="22"/>
  <c r="O15" i="22"/>
  <c r="O39" i="22"/>
  <c r="O51" i="22"/>
  <c r="O54" i="22"/>
  <c r="O57" i="22"/>
  <c r="O91" i="22"/>
  <c r="O108" i="22"/>
  <c r="O111" i="22"/>
  <c r="O114" i="22"/>
  <c r="O117" i="22"/>
  <c r="O137" i="22"/>
  <c r="O179" i="22"/>
  <c r="O208" i="22"/>
  <c r="O214" i="22"/>
  <c r="O127" i="22"/>
  <c r="E7" i="22"/>
  <c r="O142" i="22"/>
  <c r="O44" i="22"/>
  <c r="O103" i="22"/>
  <c r="O67" i="22"/>
  <c r="O52" i="22"/>
  <c r="O58" i="22"/>
  <c r="O112" i="22"/>
  <c r="O118" i="22"/>
  <c r="O163" i="22"/>
  <c r="O180" i="22"/>
  <c r="O183" i="22"/>
  <c r="O192" i="22"/>
  <c r="O209" i="22"/>
  <c r="O212" i="22"/>
  <c r="O15" i="21"/>
  <c r="E35" i="21"/>
  <c r="H35" i="21"/>
  <c r="L35" i="21"/>
  <c r="O35" i="21" s="1"/>
  <c r="O38" i="21"/>
  <c r="H22" i="21"/>
  <c r="O24" i="21"/>
  <c r="E44" i="21"/>
  <c r="E20" i="21"/>
  <c r="H48" i="21"/>
  <c r="O45" i="21"/>
  <c r="O194" i="21"/>
  <c r="H29" i="21"/>
  <c r="H45" i="21"/>
  <c r="H44" i="21"/>
  <c r="H38" i="21"/>
  <c r="L9" i="21"/>
  <c r="O9" i="21" s="1"/>
  <c r="L44" i="21"/>
  <c r="O44" i="21" s="1"/>
  <c r="O59" i="21"/>
  <c r="L23" i="13"/>
  <c r="O23" i="13" s="1"/>
  <c r="O5" i="13"/>
  <c r="E41" i="13"/>
  <c r="O30" i="13"/>
  <c r="O41" i="13"/>
  <c r="O17" i="13"/>
  <c r="H17" i="13"/>
  <c r="O28" i="13"/>
  <c r="L15" i="13"/>
  <c r="O15" i="13" s="1"/>
  <c r="E17" i="13"/>
  <c r="E30" i="13"/>
  <c r="H15" i="23"/>
  <c r="E37" i="21"/>
  <c r="O20" i="21"/>
  <c r="E29" i="21"/>
  <c r="E48" i="21"/>
  <c r="O188" i="23"/>
  <c r="O96" i="23"/>
  <c r="O99" i="23"/>
  <c r="O111" i="23"/>
  <c r="O135" i="23"/>
  <c r="O108" i="23"/>
  <c r="O19" i="23"/>
  <c r="O132" i="23"/>
  <c r="O184" i="23"/>
  <c r="O153" i="23"/>
  <c r="O156" i="23"/>
  <c r="O172" i="23"/>
  <c r="O24" i="23"/>
  <c r="O42" i="23"/>
  <c r="O211" i="23"/>
  <c r="O65" i="23"/>
  <c r="O71" i="23"/>
  <c r="O74" i="23"/>
  <c r="O77" i="23"/>
  <c r="O89" i="23"/>
  <c r="O95" i="23"/>
  <c r="O98" i="23"/>
  <c r="O101" i="23"/>
  <c r="O107" i="23"/>
  <c r="O110" i="23"/>
  <c r="O113" i="23"/>
  <c r="O147" i="23"/>
  <c r="O221" i="23"/>
  <c r="O138" i="23"/>
  <c r="O182" i="23"/>
  <c r="O9" i="23"/>
  <c r="O51" i="23"/>
  <c r="O54" i="23"/>
  <c r="O66" i="23"/>
  <c r="O69" i="23"/>
  <c r="O75" i="23"/>
  <c r="O78" i="23"/>
  <c r="O81" i="23"/>
  <c r="O87" i="23"/>
  <c r="O90" i="23"/>
  <c r="O102" i="23"/>
  <c r="O198" i="23"/>
  <c r="O201" i="23"/>
  <c r="O207" i="23"/>
  <c r="O210" i="23"/>
  <c r="O213" i="23"/>
  <c r="O219" i="23"/>
  <c r="O222" i="23"/>
  <c r="O80" i="23"/>
  <c r="O116" i="23"/>
  <c r="O128" i="23"/>
  <c r="O178" i="23"/>
  <c r="O181" i="23"/>
  <c r="O187" i="23"/>
  <c r="O190" i="23"/>
  <c r="O193" i="23"/>
  <c r="O196" i="23"/>
  <c r="O199" i="23"/>
  <c r="O56" i="23"/>
  <c r="O39" i="23"/>
  <c r="O46" i="23"/>
  <c r="O60" i="23"/>
  <c r="O63" i="23"/>
  <c r="O40" i="23"/>
  <c r="O44" i="23"/>
  <c r="O114" i="23"/>
  <c r="O117" i="23"/>
  <c r="O123" i="23"/>
  <c r="O126" i="23"/>
  <c r="O154" i="23"/>
  <c r="O157" i="23"/>
  <c r="O160" i="23"/>
  <c r="O170" i="23"/>
  <c r="O212" i="23"/>
  <c r="O158" i="23"/>
  <c r="O30" i="23"/>
  <c r="O38" i="23"/>
  <c r="O192" i="23"/>
  <c r="O195" i="23"/>
  <c r="O143" i="23"/>
  <c r="O183" i="23"/>
  <c r="O48" i="23"/>
  <c r="O197" i="23"/>
  <c r="O203" i="23"/>
  <c r="O206" i="23"/>
  <c r="O209" i="23"/>
  <c r="O47" i="23"/>
  <c r="O72" i="23"/>
  <c r="O175" i="23"/>
  <c r="O204" i="23"/>
  <c r="O17" i="23"/>
  <c r="O84" i="23"/>
  <c r="O148" i="23"/>
  <c r="O216" i="23"/>
  <c r="O41" i="23"/>
  <c r="O50" i="23"/>
  <c r="O70" i="23"/>
  <c r="O73" i="23"/>
  <c r="O93" i="23"/>
  <c r="O119" i="23"/>
  <c r="O122" i="23"/>
  <c r="O176" i="23"/>
  <c r="O202" i="23"/>
  <c r="O205" i="23"/>
  <c r="O49" i="23"/>
  <c r="O92" i="23"/>
  <c r="O43" i="23"/>
  <c r="O104" i="23"/>
  <c r="O53" i="23"/>
  <c r="O76" i="23"/>
  <c r="O125" i="23"/>
  <c r="O155" i="23"/>
  <c r="O167" i="23"/>
  <c r="O179" i="23"/>
  <c r="O208" i="23"/>
  <c r="O45" i="23"/>
  <c r="O59" i="23"/>
  <c r="O62" i="23"/>
  <c r="O82" i="23"/>
  <c r="O85" i="23"/>
  <c r="O105" i="23"/>
  <c r="O131" i="23"/>
  <c r="O134" i="23"/>
  <c r="O140" i="23"/>
  <c r="O149" i="23"/>
  <c r="O161" i="23"/>
  <c r="O164" i="23"/>
  <c r="O185" i="23"/>
  <c r="O191" i="23"/>
  <c r="O194" i="23"/>
  <c r="O214" i="23"/>
  <c r="O217" i="23"/>
  <c r="O68" i="23"/>
  <c r="O120" i="23"/>
  <c r="O200" i="23"/>
  <c r="O12" i="23"/>
  <c r="O57" i="23"/>
  <c r="O83" i="23"/>
  <c r="O86" i="23"/>
  <c r="O106" i="23"/>
  <c r="O109" i="23"/>
  <c r="O129" i="23"/>
  <c r="O144" i="23"/>
  <c r="O150" i="23"/>
  <c r="O159" i="23"/>
  <c r="O189" i="23"/>
  <c r="O215" i="23"/>
  <c r="O218" i="23"/>
  <c r="O53" i="21"/>
  <c r="O137" i="21"/>
  <c r="O218" i="21"/>
  <c r="O221" i="21"/>
  <c r="O224" i="21"/>
  <c r="O227" i="21"/>
  <c r="O236" i="21"/>
  <c r="O63" i="21"/>
  <c r="O56" i="21"/>
  <c r="O37" i="21"/>
  <c r="O54" i="21"/>
  <c r="O64" i="21"/>
  <c r="O170" i="21"/>
  <c r="O173" i="21"/>
  <c r="O176" i="21"/>
  <c r="O62" i="21"/>
  <c r="O55" i="21"/>
  <c r="O158" i="21"/>
  <c r="O161" i="21"/>
  <c r="O190" i="21"/>
  <c r="O196" i="21"/>
  <c r="O57" i="21"/>
  <c r="O48" i="21"/>
  <c r="O58" i="21"/>
  <c r="O156" i="21"/>
  <c r="O169" i="21"/>
  <c r="O175" i="21"/>
  <c r="O188" i="21"/>
  <c r="O61" i="21"/>
  <c r="O182" i="21"/>
  <c r="O69" i="21"/>
  <c r="O78" i="21"/>
  <c r="O105" i="21"/>
  <c r="O111" i="21"/>
  <c r="O117" i="21"/>
  <c r="O126" i="21"/>
  <c r="O129" i="21"/>
  <c r="O135" i="21"/>
  <c r="O138" i="21"/>
  <c r="O141" i="21"/>
  <c r="O150" i="21"/>
  <c r="O166" i="21"/>
  <c r="O210" i="21"/>
  <c r="O219" i="21"/>
  <c r="O131" i="21"/>
  <c r="O96" i="21"/>
  <c r="O91" i="21"/>
  <c r="O103" i="21"/>
  <c r="O109" i="21"/>
  <c r="O115" i="21"/>
  <c r="O121" i="21"/>
  <c r="O127" i="21"/>
  <c r="O133" i="21"/>
  <c r="O183" i="21"/>
  <c r="O139" i="21"/>
  <c r="O151" i="21"/>
  <c r="O180" i="21"/>
  <c r="O205" i="21"/>
  <c r="O211" i="21"/>
  <c r="O217" i="21"/>
  <c r="O229" i="21"/>
  <c r="O235" i="21"/>
  <c r="O65" i="21"/>
  <c r="O187" i="21"/>
  <c r="O120" i="21"/>
  <c r="O144" i="21"/>
  <c r="O172" i="21"/>
  <c r="O106" i="21"/>
  <c r="O163" i="21"/>
  <c r="O238" i="21"/>
  <c r="O29" i="21"/>
  <c r="O157" i="21"/>
  <c r="O209" i="21"/>
  <c r="O83" i="21"/>
  <c r="O130" i="21"/>
  <c r="O148" i="21"/>
  <c r="O233" i="21"/>
  <c r="O72" i="21"/>
  <c r="O81" i="21"/>
  <c r="O87" i="21"/>
  <c r="O134" i="21"/>
  <c r="O155" i="21"/>
  <c r="O204" i="21"/>
  <c r="O222" i="21"/>
  <c r="O225" i="21"/>
  <c r="O82" i="21"/>
  <c r="O223" i="21"/>
  <c r="O100" i="21"/>
  <c r="O90" i="21"/>
  <c r="O93" i="21"/>
  <c r="O102" i="21"/>
  <c r="O140" i="21"/>
  <c r="O143" i="21"/>
  <c r="O146" i="21"/>
  <c r="O149" i="21"/>
  <c r="O177" i="21"/>
  <c r="O231" i="21"/>
  <c r="O234" i="21"/>
  <c r="O75" i="21"/>
  <c r="O123" i="21"/>
  <c r="O154" i="21"/>
  <c r="O193" i="21"/>
  <c r="O213" i="21"/>
  <c r="O230" i="21"/>
  <c r="O199" i="21"/>
  <c r="O208" i="21"/>
  <c r="O70" i="21"/>
  <c r="O84" i="21"/>
  <c r="O118" i="21"/>
  <c r="O132" i="21"/>
  <c r="O164" i="21"/>
  <c r="O191" i="21"/>
  <c r="O76" i="21"/>
  <c r="O124" i="21"/>
  <c r="O214" i="21"/>
  <c r="O228" i="21"/>
  <c r="O99" i="21"/>
  <c r="O147" i="21"/>
  <c r="O171" i="21"/>
  <c r="O197" i="21"/>
  <c r="O200" i="21"/>
  <c r="O206" i="21"/>
  <c r="O220" i="21"/>
  <c r="O237" i="21"/>
  <c r="O112" i="21"/>
  <c r="O216" i="21"/>
  <c r="O88" i="21"/>
  <c r="O136" i="21"/>
  <c r="O159" i="21"/>
  <c r="O174" i="21"/>
  <c r="O186" i="21"/>
  <c r="O226" i="21"/>
  <c r="O232" i="21"/>
  <c r="O66" i="21"/>
  <c r="O80" i="21"/>
  <c r="O94" i="21"/>
  <c r="O97" i="21"/>
  <c r="O108" i="21"/>
  <c r="O114" i="21"/>
  <c r="O128" i="21"/>
  <c r="O142" i="21"/>
  <c r="O145" i="21"/>
  <c r="O201" i="21"/>
  <c r="O207" i="21"/>
  <c r="O113" i="22"/>
  <c r="O49" i="13"/>
  <c r="H61" i="13"/>
  <c r="O61" i="13"/>
  <c r="H51" i="13"/>
  <c r="E51" i="13"/>
  <c r="O51" i="13"/>
  <c r="H15" i="13"/>
  <c r="O56" i="13"/>
  <c r="O50" i="13"/>
  <c r="H48" i="13"/>
  <c r="H13" i="13"/>
  <c r="H56" i="13"/>
  <c r="E56" i="13"/>
  <c r="H57" i="13"/>
  <c r="E55" i="13"/>
  <c r="O55" i="13"/>
  <c r="H55" i="13"/>
  <c r="H60" i="13"/>
  <c r="O57" i="13"/>
  <c r="O60" i="13"/>
  <c r="O48" i="13"/>
  <c r="E60" i="13"/>
  <c r="O13" i="13"/>
  <c r="E13" i="13"/>
  <c r="L52" i="13"/>
  <c r="E52" i="13"/>
  <c r="M52" i="13"/>
  <c r="L90" i="13"/>
  <c r="L73" i="13"/>
  <c r="L76" i="13"/>
  <c r="H45" i="13"/>
  <c r="E45" i="13"/>
  <c r="L69" i="13"/>
  <c r="M45" i="13"/>
  <c r="L45" i="13"/>
  <c r="H74" i="13"/>
  <c r="E74" i="13"/>
  <c r="M76" i="13"/>
  <c r="M74" i="13"/>
  <c r="L74" i="13"/>
  <c r="H86" i="13"/>
  <c r="L86" i="13"/>
  <c r="L75" i="13"/>
  <c r="M83" i="13"/>
  <c r="M86" i="13"/>
  <c r="E87" i="13"/>
  <c r="L70" i="13"/>
  <c r="L77" i="13"/>
  <c r="L54" i="13"/>
  <c r="L53" i="13"/>
  <c r="M54" i="13"/>
  <c r="L67" i="13"/>
  <c r="L88" i="13"/>
  <c r="L58" i="13"/>
  <c r="M58" i="13"/>
  <c r="M72" i="13"/>
  <c r="M70" i="13"/>
  <c r="L65" i="13"/>
  <c r="L63" i="13"/>
  <c r="M73" i="13"/>
  <c r="M65" i="13"/>
  <c r="M63" i="13"/>
  <c r="L85" i="13"/>
  <c r="M75" i="13"/>
  <c r="M77" i="13"/>
  <c r="L62" i="13"/>
  <c r="E80" i="13"/>
  <c r="L91" i="13"/>
  <c r="M62" i="13"/>
  <c r="M80" i="13"/>
  <c r="L80" i="13"/>
  <c r="M81" i="13"/>
  <c r="L64" i="13"/>
  <c r="M64" i="13"/>
  <c r="M85" i="13"/>
  <c r="M97" i="13"/>
  <c r="M67" i="13"/>
  <c r="M87" i="13"/>
  <c r="L87" i="13"/>
  <c r="L89" i="13"/>
  <c r="E92" i="13"/>
  <c r="M89" i="13"/>
  <c r="M69" i="13"/>
  <c r="M91" i="13"/>
  <c r="M92" i="13"/>
  <c r="L92" i="13"/>
  <c r="M53" i="13"/>
  <c r="M88" i="13"/>
  <c r="O45" i="13" l="1"/>
  <c r="H52" i="13"/>
  <c r="O52" i="13"/>
  <c r="E76" i="13"/>
  <c r="E90" i="13"/>
  <c r="E83" i="13"/>
  <c r="H90" i="13"/>
  <c r="M90" i="13"/>
  <c r="O90" i="13" s="1"/>
  <c r="O76" i="13"/>
  <c r="E86" i="13"/>
  <c r="H76" i="13"/>
  <c r="O74" i="13"/>
  <c r="H54" i="13"/>
  <c r="L83" i="13"/>
  <c r="O83" i="13" s="1"/>
  <c r="O54" i="13"/>
  <c r="H83" i="13"/>
  <c r="O86" i="13"/>
  <c r="E54" i="13"/>
  <c r="O58" i="13"/>
  <c r="E58" i="13"/>
  <c r="E70" i="13"/>
  <c r="E72" i="13"/>
  <c r="H72" i="13"/>
  <c r="H70" i="13"/>
  <c r="L72" i="13"/>
  <c r="O72" i="13" s="1"/>
  <c r="H58" i="13"/>
  <c r="H63" i="13"/>
  <c r="E65" i="13"/>
  <c r="O73" i="13"/>
  <c r="O70" i="13"/>
  <c r="E62" i="13"/>
  <c r="H73" i="13"/>
  <c r="E73" i="13"/>
  <c r="E63" i="13"/>
  <c r="H65" i="13"/>
  <c r="O65" i="13"/>
  <c r="H75" i="13"/>
  <c r="E75" i="13"/>
  <c r="O63" i="13"/>
  <c r="E77" i="13"/>
  <c r="E97" i="13"/>
  <c r="O75" i="13"/>
  <c r="E81" i="13"/>
  <c r="H80" i="13"/>
  <c r="H77" i="13"/>
  <c r="O77" i="13"/>
  <c r="L97" i="13"/>
  <c r="O97" i="13" s="1"/>
  <c r="O80" i="13"/>
  <c r="H81" i="13"/>
  <c r="H62" i="13"/>
  <c r="O62" i="13"/>
  <c r="L81" i="13"/>
  <c r="O81" i="13" s="1"/>
  <c r="E91" i="13"/>
  <c r="E64" i="13"/>
  <c r="O87" i="13"/>
  <c r="E85" i="13"/>
  <c r="H64" i="13"/>
  <c r="H97" i="13"/>
  <c r="H87" i="13"/>
  <c r="H67" i="13"/>
  <c r="E67" i="13"/>
  <c r="H85" i="13"/>
  <c r="O67" i="13"/>
  <c r="O64" i="13"/>
  <c r="E89" i="13"/>
  <c r="E69" i="13"/>
  <c r="O85" i="13"/>
  <c r="O89" i="13"/>
  <c r="H91" i="13"/>
  <c r="H89" i="13"/>
  <c r="H69" i="13"/>
  <c r="H88" i="13"/>
  <c r="E88" i="13"/>
  <c r="H92" i="13"/>
  <c r="H53" i="13"/>
  <c r="E53" i="13"/>
  <c r="O69" i="13"/>
  <c r="O91" i="13"/>
  <c r="O92" i="13"/>
  <c r="O88" i="13"/>
  <c r="O53" i="13"/>
  <c r="H47" i="13"/>
  <c r="L47" i="13"/>
  <c r="E99" i="13"/>
  <c r="L98" i="13"/>
  <c r="M47" i="13"/>
  <c r="M99" i="13"/>
  <c r="L99" i="13"/>
  <c r="M98" i="13"/>
  <c r="O99" i="13" l="1"/>
  <c r="E98" i="13"/>
  <c r="O98" i="13"/>
  <c r="H98" i="13"/>
  <c r="H99" i="13"/>
  <c r="O47" i="13"/>
  <c r="E47" i="13"/>
  <c r="L94" i="13"/>
  <c r="L66" i="13"/>
  <c r="E68" i="13"/>
  <c r="L71" i="13"/>
  <c r="L59" i="13"/>
  <c r="L84" i="13"/>
  <c r="L79" i="13"/>
  <c r="L11" i="13"/>
  <c r="L82" i="13"/>
  <c r="M79" i="13"/>
  <c r="M95" i="13"/>
  <c r="L95" i="13"/>
  <c r="M94" i="13"/>
  <c r="M82" i="13"/>
  <c r="M84" i="13"/>
  <c r="M71" i="13"/>
  <c r="M68" i="13"/>
  <c r="L68" i="13"/>
  <c r="M66" i="13"/>
  <c r="M59" i="13"/>
  <c r="E93" i="13"/>
  <c r="E78" i="13"/>
  <c r="L78" i="13"/>
  <c r="M257" i="13"/>
  <c r="O257" i="13" s="1"/>
  <c r="H257" i="13"/>
  <c r="E257" i="13"/>
  <c r="M256" i="13"/>
  <c r="O256" i="13" s="1"/>
  <c r="H256" i="13"/>
  <c r="E256" i="13"/>
  <c r="M255" i="13"/>
  <c r="O255" i="13" s="1"/>
  <c r="H255" i="13"/>
  <c r="E255" i="13"/>
  <c r="M254" i="13"/>
  <c r="O254" i="13" s="1"/>
  <c r="H254" i="13"/>
  <c r="E254" i="13"/>
  <c r="M253" i="13"/>
  <c r="O253" i="13" s="1"/>
  <c r="H253" i="13"/>
  <c r="E253" i="13"/>
  <c r="M252" i="13"/>
  <c r="O252" i="13" s="1"/>
  <c r="H252" i="13"/>
  <c r="E252" i="13"/>
  <c r="M251" i="13"/>
  <c r="O251" i="13" s="1"/>
  <c r="H251" i="13"/>
  <c r="E251" i="13"/>
  <c r="M250" i="13"/>
  <c r="O250" i="13" s="1"/>
  <c r="H250" i="13"/>
  <c r="E250" i="13"/>
  <c r="M249" i="13"/>
  <c r="O249" i="13" s="1"/>
  <c r="H249" i="13"/>
  <c r="E249" i="13"/>
  <c r="M248" i="13"/>
  <c r="O248" i="13" s="1"/>
  <c r="H248" i="13"/>
  <c r="E248" i="13"/>
  <c r="M247" i="13"/>
  <c r="O247" i="13" s="1"/>
  <c r="H247" i="13"/>
  <c r="E247" i="13"/>
  <c r="M246" i="13"/>
  <c r="O246" i="13" s="1"/>
  <c r="H246" i="13"/>
  <c r="E246" i="13"/>
  <c r="M245" i="13"/>
  <c r="O245" i="13" s="1"/>
  <c r="H245" i="13"/>
  <c r="E245" i="13"/>
  <c r="M244" i="13"/>
  <c r="O244" i="13" s="1"/>
  <c r="H244" i="13"/>
  <c r="E244" i="13"/>
  <c r="M243" i="13"/>
  <c r="O243" i="13" s="1"/>
  <c r="H243" i="13"/>
  <c r="E243" i="13"/>
  <c r="M242" i="13"/>
  <c r="O242" i="13" s="1"/>
  <c r="H242" i="13"/>
  <c r="E242" i="13"/>
  <c r="M241" i="13"/>
  <c r="O241" i="13" s="1"/>
  <c r="H241" i="13"/>
  <c r="E241" i="13"/>
  <c r="M240" i="13"/>
  <c r="O240" i="13" s="1"/>
  <c r="H240" i="13"/>
  <c r="E240" i="13"/>
  <c r="M239" i="13"/>
  <c r="O239" i="13" s="1"/>
  <c r="H239" i="13"/>
  <c r="E239" i="13"/>
  <c r="M238" i="13"/>
  <c r="O238" i="13" s="1"/>
  <c r="H238" i="13"/>
  <c r="E238" i="13"/>
  <c r="M237" i="13"/>
  <c r="O237" i="13" s="1"/>
  <c r="H237" i="13"/>
  <c r="E237" i="13"/>
  <c r="M236" i="13"/>
  <c r="O236" i="13" s="1"/>
  <c r="H236" i="13"/>
  <c r="E236" i="13"/>
  <c r="M235" i="13"/>
  <c r="O235" i="13" s="1"/>
  <c r="H235" i="13"/>
  <c r="E235" i="13"/>
  <c r="M234" i="13"/>
  <c r="L234" i="13"/>
  <c r="H234" i="13"/>
  <c r="E234" i="13"/>
  <c r="M233" i="13"/>
  <c r="L233" i="13"/>
  <c r="H233" i="13"/>
  <c r="E233" i="13"/>
  <c r="M232" i="13"/>
  <c r="L232" i="13"/>
  <c r="H232" i="13"/>
  <c r="E232" i="13"/>
  <c r="M231" i="13"/>
  <c r="L231" i="13"/>
  <c r="H231" i="13"/>
  <c r="E231" i="13"/>
  <c r="M230" i="13"/>
  <c r="L230" i="13"/>
  <c r="H230" i="13"/>
  <c r="E230" i="13"/>
  <c r="M229" i="13"/>
  <c r="L229" i="13"/>
  <c r="H229" i="13"/>
  <c r="E229" i="13"/>
  <c r="M228" i="13"/>
  <c r="L228" i="13"/>
  <c r="H228" i="13"/>
  <c r="E228" i="13"/>
  <c r="M227" i="13"/>
  <c r="L227" i="13"/>
  <c r="H227" i="13"/>
  <c r="E227" i="13"/>
  <c r="M226" i="13"/>
  <c r="L226" i="13"/>
  <c r="H226" i="13"/>
  <c r="E226" i="13"/>
  <c r="M225" i="13"/>
  <c r="L225" i="13"/>
  <c r="H225" i="13"/>
  <c r="E225" i="13"/>
  <c r="M224" i="13"/>
  <c r="L224" i="13"/>
  <c r="H224" i="13"/>
  <c r="E224" i="13"/>
  <c r="M223" i="13"/>
  <c r="L223" i="13"/>
  <c r="H223" i="13"/>
  <c r="E223" i="13"/>
  <c r="M222" i="13"/>
  <c r="L222" i="13"/>
  <c r="H222" i="13"/>
  <c r="E222" i="13"/>
  <c r="M221" i="13"/>
  <c r="L221" i="13"/>
  <c r="H221" i="13"/>
  <c r="E221" i="13"/>
  <c r="M220" i="13"/>
  <c r="L220" i="13"/>
  <c r="H220" i="13"/>
  <c r="E220" i="13"/>
  <c r="M219" i="13"/>
  <c r="L219" i="13"/>
  <c r="H219" i="13"/>
  <c r="E219" i="13"/>
  <c r="M218" i="13"/>
  <c r="L218" i="13"/>
  <c r="H218" i="13"/>
  <c r="E218" i="13"/>
  <c r="M217" i="13"/>
  <c r="L217" i="13"/>
  <c r="H217" i="13"/>
  <c r="E217" i="13"/>
  <c r="M216" i="13"/>
  <c r="L216" i="13"/>
  <c r="H216" i="13"/>
  <c r="E216" i="13"/>
  <c r="M215" i="13"/>
  <c r="L215" i="13"/>
  <c r="H215" i="13"/>
  <c r="E215" i="13"/>
  <c r="M214" i="13"/>
  <c r="L214" i="13"/>
  <c r="H214" i="13"/>
  <c r="E214" i="13"/>
  <c r="M213" i="13"/>
  <c r="L213" i="13"/>
  <c r="H213" i="13"/>
  <c r="E213" i="13"/>
  <c r="M212" i="13"/>
  <c r="L212" i="13"/>
  <c r="H212" i="13"/>
  <c r="E212" i="13"/>
  <c r="M211" i="13"/>
  <c r="L211" i="13"/>
  <c r="H211" i="13"/>
  <c r="E211" i="13"/>
  <c r="M210" i="13"/>
  <c r="L210" i="13"/>
  <c r="H210" i="13"/>
  <c r="E210" i="13"/>
  <c r="M209" i="13"/>
  <c r="L209" i="13"/>
  <c r="H209" i="13"/>
  <c r="E209" i="13"/>
  <c r="M208" i="13"/>
  <c r="L208" i="13"/>
  <c r="H208" i="13"/>
  <c r="E208" i="13"/>
  <c r="M207" i="13"/>
  <c r="L207" i="13"/>
  <c r="H207" i="13"/>
  <c r="E207" i="13"/>
  <c r="M206" i="13"/>
  <c r="L206" i="13"/>
  <c r="H206" i="13"/>
  <c r="E206" i="13"/>
  <c r="M205" i="13"/>
  <c r="L205" i="13"/>
  <c r="H205" i="13"/>
  <c r="E205" i="13"/>
  <c r="M204" i="13"/>
  <c r="L204" i="13"/>
  <c r="H204" i="13"/>
  <c r="E204" i="13"/>
  <c r="M203" i="13"/>
  <c r="L203" i="13"/>
  <c r="H203" i="13"/>
  <c r="E203" i="13"/>
  <c r="M202" i="13"/>
  <c r="L202" i="13"/>
  <c r="H202" i="13"/>
  <c r="E202" i="13"/>
  <c r="M201" i="13"/>
  <c r="L201" i="13"/>
  <c r="H201" i="13"/>
  <c r="E201" i="13"/>
  <c r="M200" i="13"/>
  <c r="L200" i="13"/>
  <c r="H200" i="13"/>
  <c r="E200" i="13"/>
  <c r="M199" i="13"/>
  <c r="L199" i="13"/>
  <c r="H199" i="13"/>
  <c r="E199" i="13"/>
  <c r="L198" i="13"/>
  <c r="O198" i="13" s="1"/>
  <c r="H198" i="13"/>
  <c r="E198" i="13"/>
  <c r="M197" i="13"/>
  <c r="L197" i="13"/>
  <c r="H197" i="13"/>
  <c r="E197" i="13"/>
  <c r="M196" i="13"/>
  <c r="L196" i="13"/>
  <c r="H196" i="13"/>
  <c r="E196" i="13"/>
  <c r="M195" i="13"/>
  <c r="L195" i="13"/>
  <c r="H195" i="13"/>
  <c r="E195" i="13"/>
  <c r="M194" i="13"/>
  <c r="L194" i="13"/>
  <c r="H194" i="13"/>
  <c r="E194" i="13"/>
  <c r="M193" i="13"/>
  <c r="L193" i="13"/>
  <c r="H193" i="13"/>
  <c r="E193" i="13"/>
  <c r="M192" i="13"/>
  <c r="L192" i="13"/>
  <c r="H192" i="13"/>
  <c r="E192" i="13"/>
  <c r="M191" i="13"/>
  <c r="L191" i="13"/>
  <c r="H191" i="13"/>
  <c r="E191" i="13"/>
  <c r="M190" i="13"/>
  <c r="L190" i="13"/>
  <c r="H190" i="13"/>
  <c r="E190" i="13"/>
  <c r="M189" i="13"/>
  <c r="L189" i="13"/>
  <c r="H189" i="13"/>
  <c r="E189" i="13"/>
  <c r="M188" i="13"/>
  <c r="L188" i="13"/>
  <c r="H188" i="13"/>
  <c r="E188" i="13"/>
  <c r="M187" i="13"/>
  <c r="L187" i="13"/>
  <c r="H187" i="13"/>
  <c r="E187" i="13"/>
  <c r="M186" i="13"/>
  <c r="L186" i="13"/>
  <c r="H186" i="13"/>
  <c r="E186" i="13"/>
  <c r="M185" i="13"/>
  <c r="O185" i="13" s="1"/>
  <c r="H185" i="13"/>
  <c r="E185" i="13"/>
  <c r="M184" i="13"/>
  <c r="L184" i="13"/>
  <c r="H184" i="13"/>
  <c r="E184" i="13"/>
  <c r="M183" i="13"/>
  <c r="L183" i="13"/>
  <c r="H183" i="13"/>
  <c r="E183" i="13"/>
  <c r="M182" i="13"/>
  <c r="L182" i="13"/>
  <c r="H182" i="13"/>
  <c r="E182" i="13"/>
  <c r="M181" i="13"/>
  <c r="O181" i="13" s="1"/>
  <c r="H181" i="13"/>
  <c r="E181" i="13"/>
  <c r="M180" i="13"/>
  <c r="L180" i="13"/>
  <c r="H180" i="13"/>
  <c r="E180" i="13"/>
  <c r="M179" i="13"/>
  <c r="L179" i="13"/>
  <c r="H179" i="13"/>
  <c r="E179" i="13"/>
  <c r="M178" i="13"/>
  <c r="L178" i="13"/>
  <c r="H178" i="13"/>
  <c r="E178" i="13"/>
  <c r="M177" i="13"/>
  <c r="O177" i="13" s="1"/>
  <c r="H177" i="13"/>
  <c r="E177" i="13"/>
  <c r="M176" i="13"/>
  <c r="L176" i="13"/>
  <c r="H176" i="13"/>
  <c r="E176" i="13"/>
  <c r="M175" i="13"/>
  <c r="O175" i="13" s="1"/>
  <c r="H175" i="13"/>
  <c r="E175" i="13"/>
  <c r="M174" i="13"/>
  <c r="O174" i="13" s="1"/>
  <c r="H174" i="13"/>
  <c r="E174" i="13"/>
  <c r="M173" i="13"/>
  <c r="L173" i="13"/>
  <c r="H173" i="13"/>
  <c r="E173" i="13"/>
  <c r="M172" i="13"/>
  <c r="L172" i="13"/>
  <c r="H172" i="13"/>
  <c r="E172" i="13"/>
  <c r="M171" i="13"/>
  <c r="L171" i="13"/>
  <c r="H171" i="13"/>
  <c r="E171" i="13"/>
  <c r="M170" i="13"/>
  <c r="L170" i="13"/>
  <c r="H170" i="13"/>
  <c r="E170" i="13"/>
  <c r="M169" i="13"/>
  <c r="L169" i="13"/>
  <c r="H169" i="13"/>
  <c r="E169" i="13"/>
  <c r="M168" i="13"/>
  <c r="L168" i="13"/>
  <c r="H168" i="13"/>
  <c r="E168" i="13"/>
  <c r="M167" i="13"/>
  <c r="L167" i="13"/>
  <c r="H167" i="13"/>
  <c r="E167" i="13"/>
  <c r="M166" i="13"/>
  <c r="L166" i="13"/>
  <c r="H166" i="13"/>
  <c r="E166" i="13"/>
  <c r="M165" i="13"/>
  <c r="L165" i="13"/>
  <c r="H165" i="13"/>
  <c r="E165" i="13"/>
  <c r="M164" i="13"/>
  <c r="O164" i="13" s="1"/>
  <c r="H164" i="13"/>
  <c r="E164" i="13"/>
  <c r="M163" i="13"/>
  <c r="O163" i="13" s="1"/>
  <c r="H163" i="13"/>
  <c r="E163" i="13"/>
  <c r="M162" i="13"/>
  <c r="L162" i="13"/>
  <c r="H162" i="13"/>
  <c r="E162" i="13"/>
  <c r="M161" i="13"/>
  <c r="L161" i="13"/>
  <c r="H161" i="13"/>
  <c r="E161" i="13"/>
  <c r="M160" i="13"/>
  <c r="L160" i="13"/>
  <c r="H160" i="13"/>
  <c r="E160" i="13"/>
  <c r="M159" i="13"/>
  <c r="L159" i="13"/>
  <c r="H159" i="13"/>
  <c r="E159" i="13"/>
  <c r="M158" i="13"/>
  <c r="O158" i="13" s="1"/>
  <c r="H158" i="13"/>
  <c r="E158" i="13"/>
  <c r="M157" i="13"/>
  <c r="L157" i="13"/>
  <c r="H157" i="13"/>
  <c r="E157" i="13"/>
  <c r="M156" i="13"/>
  <c r="L156" i="13"/>
  <c r="H156" i="13"/>
  <c r="E156" i="13"/>
  <c r="M155" i="13"/>
  <c r="L155" i="13"/>
  <c r="H155" i="13"/>
  <c r="E155" i="13"/>
  <c r="M154" i="13"/>
  <c r="L154" i="13"/>
  <c r="H154" i="13"/>
  <c r="E154" i="13"/>
  <c r="M153" i="13"/>
  <c r="L153" i="13"/>
  <c r="E153" i="13"/>
  <c r="M152" i="13"/>
  <c r="L152" i="13"/>
  <c r="H152" i="13"/>
  <c r="E152" i="13"/>
  <c r="M151" i="13"/>
  <c r="L151" i="13"/>
  <c r="H151" i="13"/>
  <c r="E151" i="13"/>
  <c r="M150" i="13"/>
  <c r="L150" i="13"/>
  <c r="H150" i="13"/>
  <c r="E150" i="13"/>
  <c r="M149" i="13"/>
  <c r="O149" i="13" s="1"/>
  <c r="H149" i="13"/>
  <c r="E149" i="13"/>
  <c r="M148" i="13"/>
  <c r="O148" i="13" s="1"/>
  <c r="H148" i="13"/>
  <c r="E148" i="13"/>
  <c r="M147" i="13"/>
  <c r="L147" i="13"/>
  <c r="H147" i="13"/>
  <c r="E147" i="13"/>
  <c r="M146" i="13"/>
  <c r="L146" i="13"/>
  <c r="H146" i="13"/>
  <c r="E146" i="13"/>
  <c r="M145" i="13"/>
  <c r="L145" i="13"/>
  <c r="H145" i="13"/>
  <c r="E145" i="13"/>
  <c r="M144" i="13"/>
  <c r="L144" i="13"/>
  <c r="H144" i="13"/>
  <c r="E144" i="13"/>
  <c r="M143" i="13"/>
  <c r="L143" i="13"/>
  <c r="H143" i="13"/>
  <c r="E143" i="13"/>
  <c r="M142" i="13"/>
  <c r="L142" i="13"/>
  <c r="H142" i="13"/>
  <c r="E142" i="13"/>
  <c r="M141" i="13"/>
  <c r="L141" i="13"/>
  <c r="H141" i="13"/>
  <c r="E141" i="13"/>
  <c r="M140" i="13"/>
  <c r="L140" i="13"/>
  <c r="H140" i="13"/>
  <c r="E140" i="13"/>
  <c r="M139" i="13"/>
  <c r="L139" i="13"/>
  <c r="H139" i="13"/>
  <c r="E139" i="13"/>
  <c r="M138" i="13"/>
  <c r="L138" i="13"/>
  <c r="H138" i="13"/>
  <c r="E138" i="13"/>
  <c r="M137" i="13"/>
  <c r="L137" i="13"/>
  <c r="H137" i="13"/>
  <c r="E137" i="13"/>
  <c r="M136" i="13"/>
  <c r="L136" i="13"/>
  <c r="H136" i="13"/>
  <c r="E136" i="13"/>
  <c r="M135" i="13"/>
  <c r="L135" i="13"/>
  <c r="H135" i="13"/>
  <c r="E135" i="13"/>
  <c r="M134" i="13"/>
  <c r="L134" i="13"/>
  <c r="H134" i="13"/>
  <c r="E134" i="13"/>
  <c r="M133" i="13"/>
  <c r="L133" i="13"/>
  <c r="H133" i="13"/>
  <c r="E133" i="13"/>
  <c r="M132" i="13"/>
  <c r="L132" i="13"/>
  <c r="H132" i="13"/>
  <c r="E132" i="13"/>
  <c r="M131" i="13"/>
  <c r="L131" i="13"/>
  <c r="H131" i="13"/>
  <c r="E131" i="13"/>
  <c r="M130" i="13"/>
  <c r="L130" i="13"/>
  <c r="H130" i="13"/>
  <c r="E130" i="13"/>
  <c r="M129" i="13"/>
  <c r="L129" i="13"/>
  <c r="H129" i="13"/>
  <c r="E129" i="13"/>
  <c r="M128" i="13"/>
  <c r="L128" i="13"/>
  <c r="H128" i="13"/>
  <c r="E128" i="13"/>
  <c r="M127" i="13"/>
  <c r="L127" i="13"/>
  <c r="H127" i="13"/>
  <c r="E127" i="13"/>
  <c r="M126" i="13"/>
  <c r="L126" i="13"/>
  <c r="H126" i="13"/>
  <c r="E126" i="13"/>
  <c r="M125" i="13"/>
  <c r="L125" i="13"/>
  <c r="H125" i="13"/>
  <c r="E125" i="13"/>
  <c r="M124" i="13"/>
  <c r="L124" i="13"/>
  <c r="H124" i="13"/>
  <c r="E124" i="13"/>
  <c r="M123" i="13"/>
  <c r="L123" i="13"/>
  <c r="H123" i="13"/>
  <c r="E123" i="13"/>
  <c r="M122" i="13"/>
  <c r="L122" i="13"/>
  <c r="H122" i="13"/>
  <c r="E122" i="13"/>
  <c r="M121" i="13"/>
  <c r="L121" i="13"/>
  <c r="H121" i="13"/>
  <c r="E121" i="13"/>
  <c r="M120" i="13"/>
  <c r="L120" i="13"/>
  <c r="H120" i="13"/>
  <c r="E120" i="13"/>
  <c r="M119" i="13"/>
  <c r="L119" i="13"/>
  <c r="H119" i="13"/>
  <c r="E119" i="13"/>
  <c r="M118" i="13"/>
  <c r="L118" i="13"/>
  <c r="H118" i="13"/>
  <c r="E118" i="13"/>
  <c r="M117" i="13"/>
  <c r="L117" i="13"/>
  <c r="H117" i="13"/>
  <c r="E117" i="13"/>
  <c r="M116" i="13"/>
  <c r="L116" i="13"/>
  <c r="H116" i="13"/>
  <c r="E116" i="13"/>
  <c r="M115" i="13"/>
  <c r="L115" i="13"/>
  <c r="H115" i="13"/>
  <c r="E115" i="13"/>
  <c r="M114" i="13"/>
  <c r="L114" i="13"/>
  <c r="H114" i="13"/>
  <c r="E114" i="13"/>
  <c r="M113" i="13"/>
  <c r="L113" i="13"/>
  <c r="H113" i="13"/>
  <c r="E113" i="13"/>
  <c r="M112" i="13"/>
  <c r="L112" i="13"/>
  <c r="H112" i="13"/>
  <c r="E112" i="13"/>
  <c r="M111" i="13"/>
  <c r="L111" i="13"/>
  <c r="H111" i="13"/>
  <c r="E111" i="13"/>
  <c r="M110" i="13"/>
  <c r="L110" i="13"/>
  <c r="H110" i="13"/>
  <c r="E110" i="13"/>
  <c r="M109" i="13"/>
  <c r="L109" i="13"/>
  <c r="H109" i="13"/>
  <c r="E109" i="13"/>
  <c r="M108" i="13"/>
  <c r="L108" i="13"/>
  <c r="H108" i="13"/>
  <c r="E108" i="13"/>
  <c r="M107" i="13"/>
  <c r="L107" i="13"/>
  <c r="H107" i="13"/>
  <c r="E107" i="13"/>
  <c r="M106" i="13"/>
  <c r="L106" i="13"/>
  <c r="H106" i="13"/>
  <c r="E106" i="13"/>
  <c r="M105" i="13"/>
  <c r="L105" i="13"/>
  <c r="H105" i="13"/>
  <c r="E105" i="13"/>
  <c r="M104" i="13"/>
  <c r="L104" i="13"/>
  <c r="H104" i="13"/>
  <c r="E104" i="13"/>
  <c r="M103" i="13"/>
  <c r="L103" i="13"/>
  <c r="H103" i="13"/>
  <c r="E103" i="13"/>
  <c r="M102" i="13"/>
  <c r="L102" i="13"/>
  <c r="H102" i="13"/>
  <c r="E102" i="13"/>
  <c r="M101" i="13"/>
  <c r="L101" i="13"/>
  <c r="H101" i="13"/>
  <c r="E101" i="13"/>
  <c r="M100" i="13"/>
  <c r="L100" i="13"/>
  <c r="H100" i="13"/>
  <c r="E100" i="13"/>
  <c r="M96" i="13"/>
  <c r="M93" i="13"/>
  <c r="L93" i="13"/>
  <c r="M78" i="13"/>
  <c r="M11" i="13"/>
  <c r="O66" i="13" l="1"/>
  <c r="E71" i="13"/>
  <c r="H68" i="13"/>
  <c r="E59" i="13"/>
  <c r="H95" i="13"/>
  <c r="E66" i="13"/>
  <c r="E79" i="13"/>
  <c r="H84" i="13"/>
  <c r="H94" i="13"/>
  <c r="E94" i="13"/>
  <c r="E84" i="13"/>
  <c r="H79" i="13"/>
  <c r="O79" i="13"/>
  <c r="H59" i="13"/>
  <c r="E82" i="13"/>
  <c r="H71" i="13"/>
  <c r="H82" i="13"/>
  <c r="H66" i="13"/>
  <c r="O95" i="13"/>
  <c r="E95" i="13"/>
  <c r="O82" i="13"/>
  <c r="O135" i="13"/>
  <c r="O138" i="13"/>
  <c r="O94" i="13"/>
  <c r="O144" i="13"/>
  <c r="O147" i="13"/>
  <c r="O84" i="13"/>
  <c r="O71" i="13"/>
  <c r="H11" i="13"/>
  <c r="O130" i="13"/>
  <c r="O180" i="13"/>
  <c r="O183" i="13"/>
  <c r="O119" i="13"/>
  <c r="E96" i="13"/>
  <c r="E11" i="13"/>
  <c r="O172" i="13"/>
  <c r="H93" i="13"/>
  <c r="O192" i="13"/>
  <c r="O203" i="13"/>
  <c r="O227" i="13"/>
  <c r="O194" i="13"/>
  <c r="O126" i="13"/>
  <c r="O176" i="13"/>
  <c r="O204" i="13"/>
  <c r="O210" i="13"/>
  <c r="O219" i="13"/>
  <c r="O222" i="13"/>
  <c r="O68" i="13"/>
  <c r="L96" i="13"/>
  <c r="O96" i="13" s="1"/>
  <c r="O103" i="13"/>
  <c r="O109" i="13"/>
  <c r="O118" i="13"/>
  <c r="O121" i="13"/>
  <c r="O133" i="13"/>
  <c r="O208" i="13"/>
  <c r="O211" i="13"/>
  <c r="O116" i="13"/>
  <c r="O131" i="13"/>
  <c r="O143" i="13"/>
  <c r="H78" i="13"/>
  <c r="O160" i="13"/>
  <c r="O127" i="13"/>
  <c r="O189" i="13"/>
  <c r="O228" i="13"/>
  <c r="O101" i="13"/>
  <c r="O128" i="13"/>
  <c r="O165" i="13"/>
  <c r="O184" i="13"/>
  <c r="O214" i="13"/>
  <c r="O229" i="13"/>
  <c r="O102" i="13"/>
  <c r="O105" i="13"/>
  <c r="O117" i="13"/>
  <c r="O157" i="13"/>
  <c r="O120" i="13"/>
  <c r="O123" i="13"/>
  <c r="O212" i="13"/>
  <c r="O218" i="13"/>
  <c r="O221" i="13"/>
  <c r="O201" i="13"/>
  <c r="O122" i="13"/>
  <c r="O125" i="13"/>
  <c r="O152" i="13"/>
  <c r="O216" i="13"/>
  <c r="O59" i="13"/>
  <c r="O225" i="13"/>
  <c r="O111" i="13"/>
  <c r="O134" i="13"/>
  <c r="O140" i="13"/>
  <c r="O146" i="13"/>
  <c r="O153" i="13"/>
  <c r="O162" i="13"/>
  <c r="O168" i="13"/>
  <c r="O187" i="13"/>
  <c r="O190" i="13"/>
  <c r="O193" i="13"/>
  <c r="O202" i="13"/>
  <c r="O231" i="13"/>
  <c r="O234" i="13"/>
  <c r="O226" i="13"/>
  <c r="O154" i="13"/>
  <c r="O179" i="13"/>
  <c r="O191" i="13"/>
  <c r="O197" i="13"/>
  <c r="O206" i="13"/>
  <c r="H96" i="13"/>
  <c r="O151" i="13"/>
  <c r="O110" i="13"/>
  <c r="O136" i="13"/>
  <c r="O139" i="13"/>
  <c r="O142" i="13"/>
  <c r="O167" i="13"/>
  <c r="O173" i="13"/>
  <c r="O186" i="13"/>
  <c r="O224" i="13"/>
  <c r="O230" i="13"/>
  <c r="O114" i="13"/>
  <c r="O150" i="13"/>
  <c r="O223" i="13"/>
  <c r="O106" i="13"/>
  <c r="O156" i="13"/>
  <c r="O170" i="13"/>
  <c r="O215" i="13"/>
  <c r="O159" i="13"/>
  <c r="O182" i="13"/>
  <c r="O196" i="13"/>
  <c r="O207" i="13"/>
  <c r="O112" i="13"/>
  <c r="O115" i="13"/>
  <c r="O145" i="13"/>
  <c r="O188" i="13"/>
  <c r="O199" i="13"/>
  <c r="O213" i="13"/>
  <c r="O232" i="13"/>
  <c r="O104" i="13"/>
  <c r="O107" i="13"/>
  <c r="O205" i="13"/>
  <c r="O93" i="13"/>
  <c r="O129" i="13"/>
  <c r="O137" i="13"/>
  <c r="O171" i="13"/>
  <c r="O113" i="13"/>
  <c r="O124" i="13"/>
  <c r="O132" i="13"/>
  <c r="O166" i="13"/>
  <c r="O200" i="13"/>
  <c r="O233" i="13"/>
  <c r="O108" i="13"/>
  <c r="O155" i="13"/>
  <c r="O169" i="13"/>
  <c r="O178" i="13"/>
  <c r="O217" i="13"/>
  <c r="O11" i="13"/>
  <c r="O100" i="13"/>
  <c r="O141" i="13"/>
  <c r="O161" i="13"/>
  <c r="O195" i="13"/>
  <c r="O209" i="13"/>
  <c r="O220" i="13"/>
  <c r="O78" i="13"/>
</calcChain>
</file>

<file path=xl/sharedStrings.xml><?xml version="1.0" encoding="utf-8"?>
<sst xmlns="http://schemas.openxmlformats.org/spreadsheetml/2006/main" count="451" uniqueCount="240">
  <si>
    <t>Titan Tournaments Points System: Participating = 10pts/ Win = 10pts/ Tie = 5pts/ 3rd place = 20pts/ 2nd place = 40pts/ 1st place = 60pts</t>
  </si>
  <si>
    <t>Wins</t>
  </si>
  <si>
    <t>Losses</t>
  </si>
  <si>
    <t>Ties</t>
  </si>
  <si>
    <t>Win Pct.</t>
  </si>
  <si>
    <t>R.S.</t>
  </si>
  <si>
    <t>R.A.</t>
  </si>
  <si>
    <t>R.D.</t>
  </si>
  <si>
    <t>1st</t>
  </si>
  <si>
    <t>2nd</t>
  </si>
  <si>
    <t>3rd</t>
  </si>
  <si>
    <t>Win Pts</t>
  </si>
  <si>
    <t>Tie Pts</t>
  </si>
  <si>
    <t>Partic.</t>
  </si>
  <si>
    <t>Total Points</t>
  </si>
  <si>
    <t>8U Baseball</t>
  </si>
  <si>
    <t>9U Baseball</t>
  </si>
  <si>
    <t>10U Baseball</t>
  </si>
  <si>
    <t>11U Baseball</t>
  </si>
  <si>
    <t>12U Baseball</t>
  </si>
  <si>
    <t>Factory Prime</t>
  </si>
  <si>
    <t>Fury Maxwell</t>
  </si>
  <si>
    <t>Athens Elite Red</t>
  </si>
  <si>
    <t>Farm Factory</t>
  </si>
  <si>
    <t>Classic City Dirtbags</t>
  </si>
  <si>
    <t>OC Tribe</t>
  </si>
  <si>
    <t>Walton Select</t>
  </si>
  <si>
    <t>MoCo Dogs</t>
  </si>
  <si>
    <t>GA Jays</t>
  </si>
  <si>
    <t>Mavericks</t>
  </si>
  <si>
    <t>Misfitz</t>
  </si>
  <si>
    <t>Naturals - Parker</t>
  </si>
  <si>
    <t>GA Legends</t>
  </si>
  <si>
    <t>GA Boys</t>
  </si>
  <si>
    <t>DSB 9U</t>
  </si>
  <si>
    <t>Wrath Baseball</t>
  </si>
  <si>
    <t>GA Liberty</t>
  </si>
  <si>
    <t>Hitters' Park Hammers</t>
  </si>
  <si>
    <t>Team Elite</t>
  </si>
  <si>
    <t>Classic City Panic</t>
  </si>
  <si>
    <t>Cyclones Baseball</t>
  </si>
  <si>
    <t>Monticello Canes</t>
  </si>
  <si>
    <t>Chestatee War Eagles</t>
  </si>
  <si>
    <t>DSB</t>
  </si>
  <si>
    <t>Jr. Indians</t>
  </si>
  <si>
    <t>Mill Creek Hawks</t>
  </si>
  <si>
    <t>GA Jays Blue</t>
  </si>
  <si>
    <t>Crosstown</t>
  </si>
  <si>
    <t>GA Sauce</t>
  </si>
  <si>
    <t>Providence Storm</t>
  </si>
  <si>
    <t>Dingers Premier</t>
  </si>
  <si>
    <t>Morgan Mallards</t>
  </si>
  <si>
    <t>MC Hawks</t>
  </si>
  <si>
    <t>Vipers</t>
  </si>
  <si>
    <t>Ambush Yarbrough</t>
  </si>
  <si>
    <t>Jr. Trojans</t>
  </si>
  <si>
    <t>Mountain Elite - Grant</t>
  </si>
  <si>
    <t>Backyard Athletics - Gray</t>
  </si>
  <si>
    <t>GA Savages</t>
  </si>
  <si>
    <t>Nationals</t>
  </si>
  <si>
    <t>Jefferson Dragons Smith</t>
  </si>
  <si>
    <t>HC Prime</t>
  </si>
  <si>
    <t>N Gwinnett Road Dogs</t>
  </si>
  <si>
    <t>Fielder's Choice Twins</t>
  </si>
  <si>
    <t>Premier Athletics</t>
  </si>
  <si>
    <t>N GA Hype</t>
  </si>
  <si>
    <t>N GA Rivercats</t>
  </si>
  <si>
    <t>Hurricanes</t>
  </si>
  <si>
    <t>Team Venom</t>
  </si>
  <si>
    <t>Team Elite Busbee</t>
  </si>
  <si>
    <t>Heaters</t>
  </si>
  <si>
    <t>Ola Bateman</t>
  </si>
  <si>
    <t>Lions Burzinski</t>
  </si>
  <si>
    <t>Outlaws</t>
  </si>
  <si>
    <t>J Town Fire</t>
  </si>
  <si>
    <t>Middle GA Mayhem</t>
  </si>
  <si>
    <t>Red Kingdom</t>
  </si>
  <si>
    <t>N GA Blaze</t>
  </si>
  <si>
    <t>MV Bears</t>
  </si>
  <si>
    <t>MOCO Dogs</t>
  </si>
  <si>
    <t>ATL Angels</t>
  </si>
  <si>
    <t>Team Elite Sluggers</t>
  </si>
  <si>
    <t>Assault</t>
  </si>
  <si>
    <t>Commerce Tigers</t>
  </si>
  <si>
    <t>Flush Baseball Barrow</t>
  </si>
  <si>
    <t>Premier Lions</t>
  </si>
  <si>
    <t>Ambush Behers</t>
  </si>
  <si>
    <t>Fury Baseball</t>
  </si>
  <si>
    <t>Athens Elite</t>
  </si>
  <si>
    <t>ATL Reapers</t>
  </si>
  <si>
    <t>Dirty South 9u</t>
  </si>
  <si>
    <t>Social Circle - Coles</t>
  </si>
  <si>
    <t>Walton Scrappers</t>
  </si>
  <si>
    <t>706 Baseball Club</t>
  </si>
  <si>
    <t>Team Elite - Fordham</t>
  </si>
  <si>
    <t>Southside Braves</t>
  </si>
  <si>
    <t>D-Nation</t>
  </si>
  <si>
    <t>Athens Elite - Red</t>
  </si>
  <si>
    <t>N Oconee Titans</t>
  </si>
  <si>
    <t>All N Baseball</t>
  </si>
  <si>
    <t>RipCity</t>
  </si>
  <si>
    <t>Oconee Bigfoots</t>
  </si>
  <si>
    <t>Brookwood Broncos</t>
  </si>
  <si>
    <t>Red Devils</t>
  </si>
  <si>
    <t>Diamond Dawgs</t>
  </si>
  <si>
    <t>Fury - Wright</t>
  </si>
  <si>
    <t>Social Circle Bombers</t>
  </si>
  <si>
    <t>Jr. War Eagles</t>
  </si>
  <si>
    <t>Suwanee Sluggers</t>
  </si>
  <si>
    <t>Surge</t>
  </si>
  <si>
    <t>Apalachee Aces Blue</t>
  </si>
  <si>
    <t>Macon Trouble</t>
  </si>
  <si>
    <t>ATH Baseball</t>
  </si>
  <si>
    <t>ANB Stix</t>
  </si>
  <si>
    <t>Walnut Grove Outlaws</t>
  </si>
  <si>
    <t>13U Baseball</t>
  </si>
  <si>
    <t>CG Legacy Hammett</t>
  </si>
  <si>
    <t>Diamond Kings</t>
  </si>
  <si>
    <t>GA Outlaws</t>
  </si>
  <si>
    <t>Southern Sluggers</t>
  </si>
  <si>
    <t>eXposure Velo Factory</t>
  </si>
  <si>
    <t>Diamond Dingers</t>
  </si>
  <si>
    <t>NEGA Misfitz</t>
  </si>
  <si>
    <t>Factory Select</t>
  </si>
  <si>
    <t>Home Plate - Smith</t>
  </si>
  <si>
    <t>GA Raptors</t>
  </si>
  <si>
    <t>15U Baseball</t>
  </si>
  <si>
    <t>Jaxco Aces Black</t>
  </si>
  <si>
    <t>Venezuelan Warriors</t>
  </si>
  <si>
    <t>Rough Riders</t>
  </si>
  <si>
    <t>Newton Naturals Harris</t>
  </si>
  <si>
    <t>Monticello Outlaws</t>
  </si>
  <si>
    <t>Outsiders Red</t>
  </si>
  <si>
    <t>N GA Drive</t>
  </si>
  <si>
    <t>Lions Baseball</t>
  </si>
  <si>
    <t>Tri City Outlaws</t>
  </si>
  <si>
    <t>Dynasty</t>
  </si>
  <si>
    <t>Team Elite Sluggers Holder</t>
  </si>
  <si>
    <t>Gold City Baseball</t>
  </si>
  <si>
    <t>EC Young Guns</t>
  </si>
  <si>
    <t>Lions 9U</t>
  </si>
  <si>
    <t>14U Baseball</t>
  </si>
  <si>
    <t>D-Nation Party Animals</t>
  </si>
  <si>
    <t>Defenders</t>
  </si>
  <si>
    <t>Newton Rookies</t>
  </si>
  <si>
    <t>South Fork Sluggers</t>
  </si>
  <si>
    <t>Deltcorp Samurais</t>
  </si>
  <si>
    <t>Legends</t>
  </si>
  <si>
    <t>Carolina Venom Blue</t>
  </si>
  <si>
    <t>GA Sauce Black</t>
  </si>
  <si>
    <t>Atlanta Crush</t>
  </si>
  <si>
    <t>JR Indians 2032</t>
  </si>
  <si>
    <t>Showtime</t>
  </si>
  <si>
    <t>N GA Catch</t>
  </si>
  <si>
    <t>Chili Dogs</t>
  </si>
  <si>
    <t>The Hill</t>
  </si>
  <si>
    <t>SC Baseball</t>
  </si>
  <si>
    <t>Jr. Trojans Schuler</t>
  </si>
  <si>
    <t>N GA Plowboys</t>
  </si>
  <si>
    <t>Buford Select</t>
  </si>
  <si>
    <t>Arsenal</t>
  </si>
  <si>
    <t>GA Outlaws 13U</t>
  </si>
  <si>
    <t>Knights</t>
  </si>
  <si>
    <t>ATL Elite</t>
  </si>
  <si>
    <t>Sandlot Sluggers</t>
  </si>
  <si>
    <t>TG DBacks Midway North</t>
  </si>
  <si>
    <t>Home Plate Chili Dogs</t>
  </si>
  <si>
    <t>Dingers</t>
  </si>
  <si>
    <t>Mayhem</t>
  </si>
  <si>
    <t>17U Baseball</t>
  </si>
  <si>
    <t>ATL Angels Black</t>
  </si>
  <si>
    <t>ATL Premier</t>
  </si>
  <si>
    <t>Ballers</t>
  </si>
  <si>
    <t>Gwinnett Sharks</t>
  </si>
  <si>
    <t>N GA Daggers</t>
  </si>
  <si>
    <t>Walton Misfits</t>
  </si>
  <si>
    <t>Archer Select Stockwell</t>
  </si>
  <si>
    <t>Team Elite Sluggers - Crane</t>
  </si>
  <si>
    <t>Westminster Tribe</t>
  </si>
  <si>
    <t>WOW National Smith</t>
  </si>
  <si>
    <t>5 Star Generals</t>
  </si>
  <si>
    <t>Big Dawg Baseball</t>
  </si>
  <si>
    <t>Legacy Team Perry</t>
  </si>
  <si>
    <t>Ambush Crane</t>
  </si>
  <si>
    <t>Dawson Anglers</t>
  </si>
  <si>
    <t>GA Lookouts</t>
  </si>
  <si>
    <t>FCA Braves</t>
  </si>
  <si>
    <t>Thee Savage Academy</t>
  </si>
  <si>
    <t>Sharon Springs Blue</t>
  </si>
  <si>
    <t>GA Redhawks</t>
  </si>
  <si>
    <t>Home Plate Select</t>
  </si>
  <si>
    <t>Devine Baseball</t>
  </si>
  <si>
    <t>Jefferson All Stars</t>
  </si>
  <si>
    <t>All N United</t>
  </si>
  <si>
    <t>GA Titans Gooch</t>
  </si>
  <si>
    <t>Putnam All Stars</t>
  </si>
  <si>
    <t>JC All Stars</t>
  </si>
  <si>
    <t>Waco Outlaws</t>
  </si>
  <si>
    <t>J Town Express</t>
  </si>
  <si>
    <t>Middle GA Woodducks</t>
  </si>
  <si>
    <t>Mud Dog Nation</t>
  </si>
  <si>
    <t>Spartans Blue</t>
  </si>
  <si>
    <t>Klutch Colts Houser</t>
  </si>
  <si>
    <t>GA Lookouts 17U</t>
  </si>
  <si>
    <t>GA Lookouts 18U</t>
  </si>
  <si>
    <t>BE Richards</t>
  </si>
  <si>
    <t>Devine - White</t>
  </si>
  <si>
    <t>Chattahoochee Athletics</t>
  </si>
  <si>
    <t>Harlem Mavericks</t>
  </si>
  <si>
    <t>W GA Hustlers</t>
  </si>
  <si>
    <t>Dirty South</t>
  </si>
  <si>
    <t>Cub Chaos</t>
  </si>
  <si>
    <t>Heavy Hitters</t>
  </si>
  <si>
    <t>ATH Baseball 12U</t>
  </si>
  <si>
    <t>Pike Allstars</t>
  </si>
  <si>
    <t>MC 18U</t>
  </si>
  <si>
    <t>Spalding Webb</t>
  </si>
  <si>
    <t>Back to Baseball</t>
  </si>
  <si>
    <t>N GA Aces</t>
  </si>
  <si>
    <t>ZT Southeast</t>
  </si>
  <si>
    <t>Hardknox O'Neal</t>
  </si>
  <si>
    <t>Wrens DYB</t>
  </si>
  <si>
    <t>N Macon Allstars</t>
  </si>
  <si>
    <t>Avalanche</t>
  </si>
  <si>
    <t>Young Guns</t>
  </si>
  <si>
    <t>Team Elite Pride Steel</t>
  </si>
  <si>
    <t>GA Lightning</t>
  </si>
  <si>
    <t>Canes Jacobs</t>
  </si>
  <si>
    <t>Hopewell Canes</t>
  </si>
  <si>
    <t>Farm League Drakes</t>
  </si>
  <si>
    <t>Winderians</t>
  </si>
  <si>
    <t>Broad River Bandits</t>
  </si>
  <si>
    <t>GA Titans Dameron</t>
  </si>
  <si>
    <t>Walnut Grove Mercer</t>
  </si>
  <si>
    <t>864 Select</t>
  </si>
  <si>
    <t>Gainesville Braves</t>
  </si>
  <si>
    <t>Ninth Inning Braves</t>
  </si>
  <si>
    <t>Blue Sox Baseball Club</t>
  </si>
  <si>
    <t>ATL Angels White</t>
  </si>
  <si>
    <t>GA Stars 16U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</si>
</sst>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0" fontId="0" fillId="0" borderId="0" xfId="0" applyNumberFormat="1"/>
    <xf numFmtId="0" fontId="1" fillId="0" borderId="0" xfId="0" applyFont="1"/>
    <xf numFmtId="0" fontId="0" fillId="3" borderId="0" xfId="0" applyFill="1"/>
    <xf numFmtId="10" fontId="0" fillId="3" borderId="0" xfId="0" applyNumberForma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CB63-8388-482B-861B-21087E2BC72B}">
  <sheetPr codeName="Sheet2"/>
  <dimension ref="A1:AA231"/>
  <sheetViews>
    <sheetView zoomScale="130" zoomScaleNormal="130" workbookViewId="0">
      <selection activeCell="H15" sqref="H1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86</v>
      </c>
      <c r="B3" s="3">
        <f>1*9</f>
        <v>9</v>
      </c>
      <c r="C3" s="3">
        <f>1*3</f>
        <v>3</v>
      </c>
      <c r="D3" s="3"/>
      <c r="E3" s="2">
        <f t="shared" ref="E3" si="0">(B3)/(B3+C3+D3)</f>
        <v>0.75</v>
      </c>
      <c r="F3" s="3">
        <f>8+12+8+7+18+2+4+0+6+10+7+10</f>
        <v>92</v>
      </c>
      <c r="G3" s="3">
        <f>1+3+6+6+2+13+3+9+4+13+5+9</f>
        <v>74</v>
      </c>
      <c r="H3">
        <f t="shared" ref="H3" si="1">F3-G3</f>
        <v>18</v>
      </c>
      <c r="I3">
        <f>60*2</f>
        <v>120</v>
      </c>
      <c r="J3">
        <f>40*1</f>
        <v>40</v>
      </c>
      <c r="L3">
        <f t="shared" ref="L3" si="2">B3*10</f>
        <v>90</v>
      </c>
      <c r="M3">
        <f t="shared" ref="M3" si="3">D3*5</f>
        <v>0</v>
      </c>
      <c r="N3">
        <f>10*3</f>
        <v>30</v>
      </c>
      <c r="O3">
        <f t="shared" ref="O3" si="4">SUM(I3:N3)</f>
        <v>280</v>
      </c>
    </row>
    <row r="4" spans="1:27" x14ac:dyDescent="0.25">
      <c r="A4" s="3" t="s">
        <v>88</v>
      </c>
      <c r="B4" s="3">
        <f>1*3</f>
        <v>3</v>
      </c>
      <c r="C4" s="3">
        <f>1*4</f>
        <v>4</v>
      </c>
      <c r="D4" s="3"/>
      <c r="E4" s="2">
        <f t="shared" ref="E4" si="5">(B4)/(B4+C4+D4)</f>
        <v>0.42857142857142855</v>
      </c>
      <c r="F4" s="3">
        <f>12+3+5+6+1+7+3</f>
        <v>37</v>
      </c>
      <c r="G4" s="3">
        <f>2+12+6+5+4+1+8</f>
        <v>38</v>
      </c>
      <c r="H4">
        <f t="shared" ref="H4" si="6">F4-G4</f>
        <v>-1</v>
      </c>
      <c r="K4">
        <f>20*1</f>
        <v>20</v>
      </c>
      <c r="L4">
        <f t="shared" ref="L4" si="7">B4*10</f>
        <v>30</v>
      </c>
      <c r="M4">
        <f t="shared" ref="M4" si="8">D4*5</f>
        <v>0</v>
      </c>
      <c r="N4">
        <f>10*2</f>
        <v>20</v>
      </c>
      <c r="O4">
        <f t="shared" ref="O4" si="9">SUM(I4:N4)</f>
        <v>70</v>
      </c>
    </row>
    <row r="5" spans="1:27" x14ac:dyDescent="0.25">
      <c r="A5" s="3" t="s">
        <v>42</v>
      </c>
      <c r="B5" s="3">
        <f>1*9</f>
        <v>9</v>
      </c>
      <c r="C5" s="3">
        <f>1*9</f>
        <v>9</v>
      </c>
      <c r="D5" s="3"/>
      <c r="E5" s="2">
        <f t="shared" ref="E5:E131" si="10">(B5)/(B5+C5+D5)</f>
        <v>0.5</v>
      </c>
      <c r="F5" s="3">
        <f>19+3+13+18+6+2+12+6+13+4+4+15+5+5+6+4+15+2</f>
        <v>152</v>
      </c>
      <c r="G5" s="3">
        <f>8+30+7+28+5+12+3+8+10+6+8+9+4+11+0+8+1+12</f>
        <v>170</v>
      </c>
      <c r="H5">
        <f t="shared" ref="H5:H68" si="11">F5-G5</f>
        <v>-18</v>
      </c>
      <c r="J5">
        <f>40*1</f>
        <v>40</v>
      </c>
      <c r="K5">
        <f>20*1</f>
        <v>20</v>
      </c>
      <c r="L5">
        <f t="shared" ref="L5:L121" si="12">B5*10</f>
        <v>90</v>
      </c>
      <c r="M5">
        <f t="shared" ref="M5:M131" si="13">D5*5</f>
        <v>0</v>
      </c>
      <c r="N5">
        <f>10*5</f>
        <v>50</v>
      </c>
      <c r="O5">
        <f t="shared" ref="O5:O124" si="14">SUM(I5:N5)</f>
        <v>200</v>
      </c>
    </row>
    <row r="6" spans="1:27" x14ac:dyDescent="0.25">
      <c r="A6" s="3" t="s">
        <v>191</v>
      </c>
      <c r="B6" s="3">
        <f>1*2</f>
        <v>2</v>
      </c>
      <c r="C6" s="3">
        <f>1*4</f>
        <v>4</v>
      </c>
      <c r="D6" s="3"/>
      <c r="E6" s="2">
        <f t="shared" si="10"/>
        <v>0.33333333333333331</v>
      </c>
      <c r="F6" s="3">
        <f>9+4+5+4+8+1</f>
        <v>31</v>
      </c>
      <c r="G6" s="3">
        <f>2+5+15+16+3+15</f>
        <v>56</v>
      </c>
      <c r="H6">
        <f t="shared" si="11"/>
        <v>-25</v>
      </c>
      <c r="L6">
        <f t="shared" si="12"/>
        <v>20</v>
      </c>
      <c r="M6">
        <f t="shared" si="13"/>
        <v>0</v>
      </c>
      <c r="N6">
        <f>10*2</f>
        <v>20</v>
      </c>
      <c r="O6">
        <f t="shared" ref="O6" si="15">SUM(I6:N6)</f>
        <v>40</v>
      </c>
    </row>
    <row r="7" spans="1:27" x14ac:dyDescent="0.25">
      <c r="A7" s="3" t="s">
        <v>43</v>
      </c>
      <c r="B7" s="3">
        <f>1*5</f>
        <v>5</v>
      </c>
      <c r="C7" s="3">
        <f>1*10</f>
        <v>10</v>
      </c>
      <c r="D7" s="3"/>
      <c r="E7" s="2">
        <f>(B7)/(B7+C7+D7)</f>
        <v>0.33333333333333331</v>
      </c>
      <c r="F7" s="3">
        <f>8+9+7+4+5+10+2+4+5+8+9+0+0+7+0</f>
        <v>78</v>
      </c>
      <c r="G7" s="3">
        <f>19+26+13+12+4+6+12+6+1+4+10+6+16+0+12</f>
        <v>147</v>
      </c>
      <c r="H7">
        <f>F7-G7</f>
        <v>-69</v>
      </c>
      <c r="J7">
        <f>40*1</f>
        <v>40</v>
      </c>
      <c r="K7">
        <f>20*1</f>
        <v>20</v>
      </c>
      <c r="L7">
        <f t="shared" si="12"/>
        <v>50</v>
      </c>
      <c r="M7">
        <f t="shared" si="13"/>
        <v>0</v>
      </c>
      <c r="N7">
        <f>10*4</f>
        <v>40</v>
      </c>
      <c r="O7">
        <f t="shared" ref="O7" si="16">SUM(I7:N7)</f>
        <v>150</v>
      </c>
    </row>
    <row r="8" spans="1:27" x14ac:dyDescent="0.25">
      <c r="A8" s="3" t="s">
        <v>136</v>
      </c>
      <c r="B8" s="3">
        <f>1*1</f>
        <v>1</v>
      </c>
      <c r="C8" s="3">
        <f>1*2</f>
        <v>2</v>
      </c>
      <c r="D8" s="3"/>
      <c r="E8" s="2">
        <f t="shared" ref="E8:E9" si="17">(B8)/(B8+C8+D8)</f>
        <v>0.33333333333333331</v>
      </c>
      <c r="F8" s="3">
        <f>12+3+3</f>
        <v>18</v>
      </c>
      <c r="G8" s="3">
        <f>4+4+12</f>
        <v>20</v>
      </c>
      <c r="H8">
        <f t="shared" si="11"/>
        <v>-2</v>
      </c>
      <c r="K8">
        <f>20*1</f>
        <v>20</v>
      </c>
      <c r="L8">
        <f t="shared" si="12"/>
        <v>10</v>
      </c>
      <c r="M8">
        <f t="shared" si="13"/>
        <v>0</v>
      </c>
      <c r="N8">
        <f>10*1</f>
        <v>10</v>
      </c>
      <c r="O8">
        <f t="shared" ref="O8:O9" si="18">SUM(I8:N8)</f>
        <v>40</v>
      </c>
    </row>
    <row r="9" spans="1:27" x14ac:dyDescent="0.25">
      <c r="A9" s="3" t="s">
        <v>20</v>
      </c>
      <c r="B9" s="3">
        <f>1*1</f>
        <v>1</v>
      </c>
      <c r="C9" s="3">
        <f>1*2</f>
        <v>2</v>
      </c>
      <c r="D9" s="3"/>
      <c r="E9" s="2">
        <f t="shared" si="17"/>
        <v>0.33333333333333331</v>
      </c>
      <c r="F9" s="3">
        <f>8+4+1</f>
        <v>13</v>
      </c>
      <c r="G9" s="3">
        <f>11+1+7</f>
        <v>19</v>
      </c>
      <c r="H9">
        <f t="shared" ref="H9" si="19">F9-G9</f>
        <v>-6</v>
      </c>
      <c r="L9">
        <f t="shared" ref="L9" si="20">B9*10</f>
        <v>10</v>
      </c>
      <c r="M9">
        <f t="shared" ref="M9" si="21">D9*5</f>
        <v>0</v>
      </c>
      <c r="N9">
        <f t="shared" ref="N9" si="22">10*1</f>
        <v>10</v>
      </c>
      <c r="O9">
        <f t="shared" si="18"/>
        <v>20</v>
      </c>
    </row>
    <row r="10" spans="1:27" x14ac:dyDescent="0.25">
      <c r="A10" s="3" t="s">
        <v>87</v>
      </c>
      <c r="B10" s="3"/>
      <c r="C10" s="3">
        <f>1*3</f>
        <v>3</v>
      </c>
      <c r="D10" s="3"/>
      <c r="E10" s="2">
        <f t="shared" ref="E10" si="23">(B10)/(B10+C10+D10)</f>
        <v>0</v>
      </c>
      <c r="F10" s="3">
        <f>1+1+3</f>
        <v>5</v>
      </c>
      <c r="G10" s="3">
        <f>10+8+12</f>
        <v>30</v>
      </c>
      <c r="H10">
        <f t="shared" si="11"/>
        <v>-25</v>
      </c>
      <c r="L10">
        <f t="shared" si="12"/>
        <v>0</v>
      </c>
      <c r="M10">
        <f t="shared" si="13"/>
        <v>0</v>
      </c>
      <c r="N10">
        <f>10*1</f>
        <v>10</v>
      </c>
      <c r="O10">
        <f t="shared" ref="O10" si="24">SUM(I10:N10)</f>
        <v>10</v>
      </c>
    </row>
    <row r="11" spans="1:27" x14ac:dyDescent="0.25">
      <c r="A11" s="3" t="s">
        <v>149</v>
      </c>
      <c r="B11" s="3">
        <f>1*2</f>
        <v>2</v>
      </c>
      <c r="C11" s="3">
        <f>1*1</f>
        <v>1</v>
      </c>
      <c r="D11" s="3"/>
      <c r="E11" s="2">
        <f t="shared" ref="E11" si="25">(B11)/(B11+C11+D11)</f>
        <v>0.66666666666666663</v>
      </c>
      <c r="F11" s="3">
        <f>20+6+5</f>
        <v>31</v>
      </c>
      <c r="G11" s="3">
        <f>3+4+7</f>
        <v>14</v>
      </c>
      <c r="H11">
        <f t="shared" ref="H11" si="26">F11-G11</f>
        <v>17</v>
      </c>
      <c r="K11">
        <f>20*1</f>
        <v>20</v>
      </c>
      <c r="L11">
        <f t="shared" ref="L11" si="27">B11*10</f>
        <v>20</v>
      </c>
      <c r="M11">
        <f t="shared" ref="M11" si="28">D11*5</f>
        <v>0</v>
      </c>
      <c r="N11">
        <f>10*1</f>
        <v>10</v>
      </c>
      <c r="O11">
        <f t="shared" ref="O11" si="29">SUM(I11:N11)</f>
        <v>50</v>
      </c>
    </row>
    <row r="12" spans="1:27" x14ac:dyDescent="0.25">
      <c r="A12" s="3" t="s">
        <v>44</v>
      </c>
      <c r="B12" s="3">
        <f>1*3</f>
        <v>3</v>
      </c>
      <c r="C12" s="3"/>
      <c r="D12" s="3"/>
      <c r="E12" s="2">
        <f t="shared" ref="E12:E20" si="30">(B12)/(B12+C12+D12)</f>
        <v>1</v>
      </c>
      <c r="F12" s="3">
        <f>26+30+28</f>
        <v>84</v>
      </c>
      <c r="G12" s="3">
        <f>9+3+18</f>
        <v>30</v>
      </c>
      <c r="H12">
        <f t="shared" si="11"/>
        <v>54</v>
      </c>
      <c r="I12">
        <f>60*1</f>
        <v>60</v>
      </c>
      <c r="L12">
        <f t="shared" si="12"/>
        <v>30</v>
      </c>
      <c r="M12">
        <f t="shared" si="13"/>
        <v>0</v>
      </c>
      <c r="N12">
        <f t="shared" ref="N12:N35" si="31">10*1</f>
        <v>10</v>
      </c>
      <c r="O12">
        <f t="shared" ref="O12:O20" si="32">SUM(I12:N12)</f>
        <v>100</v>
      </c>
    </row>
    <row r="13" spans="1:27" x14ac:dyDescent="0.25">
      <c r="A13" s="3" t="s">
        <v>202</v>
      </c>
      <c r="B13" s="3">
        <f>1*3</f>
        <v>3</v>
      </c>
      <c r="C13" s="3">
        <f>1*1</f>
        <v>1</v>
      </c>
      <c r="D13" s="3"/>
      <c r="E13" s="2">
        <f t="shared" si="30"/>
        <v>0.75</v>
      </c>
      <c r="F13" s="3">
        <f>8+5+12+4</f>
        <v>29</v>
      </c>
      <c r="G13" s="3">
        <f>4+4+2+9</f>
        <v>19</v>
      </c>
      <c r="H13">
        <f t="shared" si="11"/>
        <v>10</v>
      </c>
      <c r="J13">
        <f>40*1</f>
        <v>40</v>
      </c>
      <c r="L13">
        <f t="shared" si="12"/>
        <v>30</v>
      </c>
      <c r="M13">
        <f t="shared" si="13"/>
        <v>0</v>
      </c>
      <c r="N13">
        <f>10*1</f>
        <v>10</v>
      </c>
      <c r="O13">
        <f t="shared" si="32"/>
        <v>80</v>
      </c>
    </row>
    <row r="14" spans="1:27" x14ac:dyDescent="0.25">
      <c r="A14" s="3" t="s">
        <v>134</v>
      </c>
      <c r="B14" s="3"/>
      <c r="C14" s="3">
        <f>1*3</f>
        <v>3</v>
      </c>
      <c r="D14" s="3"/>
      <c r="E14" s="2">
        <f t="shared" si="30"/>
        <v>0</v>
      </c>
      <c r="F14" s="3">
        <f>2+3+2</f>
        <v>7</v>
      </c>
      <c r="G14" s="3">
        <f>12+8+6</f>
        <v>26</v>
      </c>
      <c r="H14">
        <f t="shared" si="11"/>
        <v>-19</v>
      </c>
      <c r="L14">
        <f t="shared" si="12"/>
        <v>0</v>
      </c>
      <c r="M14">
        <f t="shared" si="13"/>
        <v>0</v>
      </c>
      <c r="N14">
        <f>10*1</f>
        <v>10</v>
      </c>
      <c r="O14">
        <f t="shared" si="32"/>
        <v>10</v>
      </c>
    </row>
    <row r="15" spans="1:27" x14ac:dyDescent="0.25">
      <c r="A15" s="3" t="s">
        <v>130</v>
      </c>
      <c r="B15" s="3">
        <f>1*8</f>
        <v>8</v>
      </c>
      <c r="C15" s="3">
        <f>1*4</f>
        <v>4</v>
      </c>
      <c r="D15" s="3"/>
      <c r="E15" s="2">
        <f t="shared" si="30"/>
        <v>0.66666666666666663</v>
      </c>
      <c r="F15" s="3">
        <f>13+3+3+11+11+8+3+16+4+6+12+9</f>
        <v>99</v>
      </c>
      <c r="G15" s="3">
        <f>2+6+4+8+2+3+4+0+5+2+0+4</f>
        <v>40</v>
      </c>
      <c r="H15">
        <f t="shared" si="11"/>
        <v>59</v>
      </c>
      <c r="I15">
        <f>60*1</f>
        <v>60</v>
      </c>
      <c r="J15">
        <f>40*1</f>
        <v>40</v>
      </c>
      <c r="K15">
        <f>20*1</f>
        <v>20</v>
      </c>
      <c r="L15">
        <f t="shared" si="12"/>
        <v>80</v>
      </c>
      <c r="M15">
        <f t="shared" si="13"/>
        <v>0</v>
      </c>
      <c r="N15">
        <f>10*3</f>
        <v>30</v>
      </c>
      <c r="O15">
        <f t="shared" si="32"/>
        <v>230</v>
      </c>
    </row>
    <row r="16" spans="1:27" x14ac:dyDescent="0.25">
      <c r="A16" s="3" t="s">
        <v>85</v>
      </c>
      <c r="B16" s="3">
        <f>1*2</f>
        <v>2</v>
      </c>
      <c r="C16" s="3">
        <f>1*2</f>
        <v>2</v>
      </c>
      <c r="D16" s="3"/>
      <c r="E16" s="2">
        <f t="shared" si="30"/>
        <v>0.5</v>
      </c>
      <c r="F16" s="3">
        <f>10+5+6+6</f>
        <v>27</v>
      </c>
      <c r="G16" s="3">
        <f>1+6+5+7</f>
        <v>19</v>
      </c>
      <c r="H16">
        <f t="shared" ref="H16:H20" si="33">F16-G16</f>
        <v>8</v>
      </c>
      <c r="J16">
        <f>40*1</f>
        <v>40</v>
      </c>
      <c r="L16">
        <f t="shared" ref="L16:L20" si="34">B16*10</f>
        <v>20</v>
      </c>
      <c r="M16">
        <f t="shared" ref="M16:M20" si="35">D16*5</f>
        <v>0</v>
      </c>
      <c r="N16">
        <f>10*1</f>
        <v>10</v>
      </c>
      <c r="O16">
        <f t="shared" si="32"/>
        <v>70</v>
      </c>
    </row>
    <row r="17" spans="1:15" x14ac:dyDescent="0.25">
      <c r="A17" s="3" t="s">
        <v>129</v>
      </c>
      <c r="B17" s="3"/>
      <c r="C17" s="3">
        <f>1*10</f>
        <v>10</v>
      </c>
      <c r="D17" s="3"/>
      <c r="E17" s="2">
        <f t="shared" si="30"/>
        <v>0</v>
      </c>
      <c r="F17" s="3">
        <f>2+0+7+4+3+6+1+3+2+9</f>
        <v>37</v>
      </c>
      <c r="G17" s="3">
        <f>18+12+12+5+16+10+5+20+9+15</f>
        <v>122</v>
      </c>
      <c r="H17">
        <f t="shared" si="33"/>
        <v>-85</v>
      </c>
      <c r="L17">
        <f t="shared" si="34"/>
        <v>0</v>
      </c>
      <c r="M17">
        <f t="shared" si="35"/>
        <v>0</v>
      </c>
      <c r="N17">
        <f>10*3</f>
        <v>30</v>
      </c>
      <c r="O17">
        <f t="shared" si="32"/>
        <v>30</v>
      </c>
    </row>
    <row r="18" spans="1:15" x14ac:dyDescent="0.25">
      <c r="A18" s="3" t="s">
        <v>152</v>
      </c>
      <c r="B18" s="3">
        <f>1*3</f>
        <v>3</v>
      </c>
      <c r="C18" s="3">
        <f>1*2</f>
        <v>2</v>
      </c>
      <c r="D18" s="3"/>
      <c r="E18" s="2">
        <f t="shared" ref="E18:E19" si="36">(B18)/(B18+C18+D18)</f>
        <v>0.6</v>
      </c>
      <c r="F18" s="3">
        <f>5+2+15+11+4</f>
        <v>37</v>
      </c>
      <c r="G18" s="3">
        <f>6+11+5+5+3</f>
        <v>30</v>
      </c>
      <c r="H18">
        <f t="shared" si="33"/>
        <v>7</v>
      </c>
      <c r="I18">
        <f>60*1</f>
        <v>60</v>
      </c>
      <c r="L18">
        <f t="shared" si="34"/>
        <v>30</v>
      </c>
      <c r="M18">
        <f t="shared" si="35"/>
        <v>0</v>
      </c>
      <c r="N18">
        <f t="shared" si="31"/>
        <v>10</v>
      </c>
      <c r="O18">
        <f t="shared" ref="O18" si="37">SUM(I18:N18)</f>
        <v>100</v>
      </c>
    </row>
    <row r="19" spans="1:15" x14ac:dyDescent="0.25">
      <c r="A19" s="3" t="s">
        <v>201</v>
      </c>
      <c r="B19" s="3">
        <f>1*2</f>
        <v>2</v>
      </c>
      <c r="C19" s="3">
        <f>1*1</f>
        <v>1</v>
      </c>
      <c r="D19" s="3"/>
      <c r="E19" s="2">
        <f t="shared" si="36"/>
        <v>0.66666666666666663</v>
      </c>
      <c r="F19" s="3">
        <f>12+16+0</f>
        <v>28</v>
      </c>
      <c r="G19" s="3">
        <f>2+4+7</f>
        <v>13</v>
      </c>
      <c r="H19">
        <f t="shared" si="33"/>
        <v>15</v>
      </c>
      <c r="K19">
        <f>20*1</f>
        <v>20</v>
      </c>
      <c r="L19">
        <f t="shared" si="34"/>
        <v>20</v>
      </c>
      <c r="M19">
        <f t="shared" si="35"/>
        <v>0</v>
      </c>
      <c r="N19">
        <f>10*1</f>
        <v>10</v>
      </c>
      <c r="O19">
        <f t="shared" ref="O19" si="38">SUM(I19:N19)</f>
        <v>50</v>
      </c>
    </row>
    <row r="20" spans="1:15" x14ac:dyDescent="0.25">
      <c r="A20" s="3" t="s">
        <v>137</v>
      </c>
      <c r="B20" s="3">
        <f>1*4</f>
        <v>4</v>
      </c>
      <c r="C20" s="3"/>
      <c r="D20" s="3"/>
      <c r="E20" s="2">
        <f t="shared" si="30"/>
        <v>1</v>
      </c>
      <c r="F20" s="3">
        <f>4+9+12+9</f>
        <v>34</v>
      </c>
      <c r="G20" s="3">
        <f>3+8+2+8</f>
        <v>21</v>
      </c>
      <c r="H20">
        <f t="shared" si="33"/>
        <v>13</v>
      </c>
      <c r="I20">
        <f>60*1</f>
        <v>60</v>
      </c>
      <c r="L20">
        <f t="shared" si="34"/>
        <v>40</v>
      </c>
      <c r="M20">
        <f t="shared" si="35"/>
        <v>0</v>
      </c>
      <c r="N20">
        <f>10*1</f>
        <v>10</v>
      </c>
      <c r="O20">
        <f t="shared" si="32"/>
        <v>110</v>
      </c>
    </row>
    <row r="21" spans="1:15" x14ac:dyDescent="0.25">
      <c r="A21" s="3" t="s">
        <v>53</v>
      </c>
      <c r="B21" s="3">
        <f>1*6</f>
        <v>6</v>
      </c>
      <c r="C21" s="3">
        <f>1*2</f>
        <v>2</v>
      </c>
      <c r="D21" s="3"/>
      <c r="E21" s="2">
        <f t="shared" ref="E21" si="39">(B21)/(B21+C21+D21)</f>
        <v>0.75</v>
      </c>
      <c r="F21" s="3">
        <f>12+6+12+9+8+16+12+8</f>
        <v>83</v>
      </c>
      <c r="G21" s="3">
        <f>0+3+7+0+9+3+3+9</f>
        <v>34</v>
      </c>
      <c r="H21">
        <f t="shared" ref="H21" si="40">F21-G21</f>
        <v>49</v>
      </c>
      <c r="I21">
        <f>60*1</f>
        <v>60</v>
      </c>
      <c r="J21">
        <f>40*1</f>
        <v>40</v>
      </c>
      <c r="L21">
        <f t="shared" ref="L21" si="41">B21*10</f>
        <v>60</v>
      </c>
      <c r="M21">
        <f t="shared" ref="M21" si="42">D21*5</f>
        <v>0</v>
      </c>
      <c r="N21">
        <f>10*3</f>
        <v>30</v>
      </c>
      <c r="O21">
        <f t="shared" ref="O21" si="43">SUM(I21:N21)</f>
        <v>190</v>
      </c>
    </row>
    <row r="22" spans="1:15" x14ac:dyDescent="0.25">
      <c r="B22" s="3"/>
      <c r="C22" s="3"/>
      <c r="D22" s="3"/>
      <c r="E22" s="2" t="e">
        <f t="shared" si="10"/>
        <v>#DIV/0!</v>
      </c>
      <c r="F22" s="3"/>
      <c r="G22" s="3"/>
      <c r="H22">
        <f t="shared" si="11"/>
        <v>0</v>
      </c>
      <c r="L22">
        <f t="shared" si="12"/>
        <v>0</v>
      </c>
      <c r="M22">
        <f t="shared" si="13"/>
        <v>0</v>
      </c>
      <c r="N22">
        <f t="shared" si="31"/>
        <v>10</v>
      </c>
      <c r="O22">
        <f t="shared" ref="O22:O27" si="44">SUM(I22:N22)</f>
        <v>10</v>
      </c>
    </row>
    <row r="23" spans="1:15" x14ac:dyDescent="0.25">
      <c r="B23" s="3"/>
      <c r="C23" s="3"/>
      <c r="D23" s="3"/>
      <c r="E23" s="2" t="e">
        <f t="shared" si="10"/>
        <v>#DIV/0!</v>
      </c>
      <c r="F23" s="3"/>
      <c r="G23" s="3"/>
      <c r="H23">
        <f t="shared" si="11"/>
        <v>0</v>
      </c>
      <c r="L23">
        <f t="shared" si="12"/>
        <v>0</v>
      </c>
      <c r="M23">
        <f t="shared" si="13"/>
        <v>0</v>
      </c>
      <c r="N23">
        <f t="shared" si="31"/>
        <v>10</v>
      </c>
      <c r="O23">
        <f t="shared" ref="O23" si="45">SUM(I23:N23)</f>
        <v>10</v>
      </c>
    </row>
    <row r="24" spans="1:15" x14ac:dyDescent="0.25">
      <c r="B24" s="3"/>
      <c r="C24" s="3"/>
      <c r="D24" s="3"/>
      <c r="E24" s="2" t="e">
        <f t="shared" si="10"/>
        <v>#DIV/0!</v>
      </c>
      <c r="F24" s="3"/>
      <c r="G24" s="3"/>
      <c r="H24">
        <f t="shared" si="11"/>
        <v>0</v>
      </c>
      <c r="L24">
        <f t="shared" si="12"/>
        <v>0</v>
      </c>
      <c r="M24">
        <f t="shared" si="13"/>
        <v>0</v>
      </c>
      <c r="N24">
        <f t="shared" si="31"/>
        <v>10</v>
      </c>
      <c r="O24">
        <f t="shared" ref="O24" si="46">SUM(I24:N24)</f>
        <v>10</v>
      </c>
    </row>
    <row r="25" spans="1:15" x14ac:dyDescent="0.25">
      <c r="B25" s="3"/>
      <c r="C25" s="3"/>
      <c r="D25" s="3"/>
      <c r="E25" s="2" t="e">
        <f t="shared" si="10"/>
        <v>#DIV/0!</v>
      </c>
      <c r="F25" s="3"/>
      <c r="G25" s="3"/>
      <c r="H25">
        <f t="shared" si="11"/>
        <v>0</v>
      </c>
      <c r="L25">
        <f t="shared" si="12"/>
        <v>0</v>
      </c>
      <c r="M25">
        <f t="shared" si="13"/>
        <v>0</v>
      </c>
      <c r="N25">
        <f t="shared" si="31"/>
        <v>10</v>
      </c>
      <c r="O25">
        <f t="shared" ref="O25" si="47">SUM(I25:N25)</f>
        <v>10</v>
      </c>
    </row>
    <row r="26" spans="1:15" x14ac:dyDescent="0.25">
      <c r="B26" s="3"/>
      <c r="C26" s="3"/>
      <c r="D26" s="3"/>
      <c r="E26" s="2" t="e">
        <f t="shared" si="10"/>
        <v>#DIV/0!</v>
      </c>
      <c r="F26" s="3"/>
      <c r="G26" s="3"/>
      <c r="H26">
        <f t="shared" si="11"/>
        <v>0</v>
      </c>
      <c r="L26">
        <f t="shared" si="12"/>
        <v>0</v>
      </c>
      <c r="M26">
        <f t="shared" si="13"/>
        <v>0</v>
      </c>
      <c r="N26">
        <f t="shared" si="31"/>
        <v>10</v>
      </c>
      <c r="O26">
        <f t="shared" ref="O26" si="48">SUM(I26:N26)</f>
        <v>10</v>
      </c>
    </row>
    <row r="27" spans="1:15" x14ac:dyDescent="0.25">
      <c r="B27" s="3"/>
      <c r="C27" s="3"/>
      <c r="D27" s="3"/>
      <c r="E27" s="2" t="e">
        <f t="shared" si="10"/>
        <v>#DIV/0!</v>
      </c>
      <c r="F27" s="3"/>
      <c r="G27" s="3"/>
      <c r="H27">
        <f t="shared" si="11"/>
        <v>0</v>
      </c>
      <c r="L27">
        <f t="shared" si="12"/>
        <v>0</v>
      </c>
      <c r="M27">
        <f t="shared" si="13"/>
        <v>0</v>
      </c>
      <c r="N27">
        <f t="shared" si="31"/>
        <v>10</v>
      </c>
      <c r="O27">
        <f t="shared" si="44"/>
        <v>10</v>
      </c>
    </row>
    <row r="28" spans="1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1"/>
        <v>0</v>
      </c>
      <c r="L28">
        <f t="shared" si="12"/>
        <v>0</v>
      </c>
      <c r="M28">
        <f t="shared" si="13"/>
        <v>0</v>
      </c>
      <c r="N28">
        <f t="shared" si="31"/>
        <v>10</v>
      </c>
      <c r="O28">
        <f t="shared" ref="O28" si="49">SUM(I28:N28)</f>
        <v>10</v>
      </c>
    </row>
    <row r="29" spans="1:15" x14ac:dyDescent="0.25">
      <c r="B29" s="3"/>
      <c r="C29" s="3"/>
      <c r="D29" s="3"/>
      <c r="E29" s="2" t="e">
        <f t="shared" ref="E29:E31" si="50">(B29)/(B29+C29+D29)</f>
        <v>#DIV/0!</v>
      </c>
      <c r="F29" s="3"/>
      <c r="G29" s="3"/>
      <c r="H29">
        <f t="shared" si="11"/>
        <v>0</v>
      </c>
      <c r="L29">
        <f t="shared" si="12"/>
        <v>0</v>
      </c>
      <c r="M29">
        <f t="shared" si="13"/>
        <v>0</v>
      </c>
      <c r="N29">
        <f t="shared" si="31"/>
        <v>10</v>
      </c>
      <c r="O29">
        <f t="shared" ref="O29" si="51">SUM(I29:N29)</f>
        <v>10</v>
      </c>
    </row>
    <row r="30" spans="1:15" x14ac:dyDescent="0.25">
      <c r="B30" s="3"/>
      <c r="C30" s="3"/>
      <c r="D30" s="3"/>
      <c r="E30" s="2" t="e">
        <f t="shared" si="50"/>
        <v>#DIV/0!</v>
      </c>
      <c r="F30" s="3"/>
      <c r="G30" s="3"/>
      <c r="H30">
        <f t="shared" si="11"/>
        <v>0</v>
      </c>
      <c r="L30">
        <f t="shared" si="12"/>
        <v>0</v>
      </c>
      <c r="M30">
        <f t="shared" si="13"/>
        <v>0</v>
      </c>
      <c r="N30">
        <f t="shared" si="31"/>
        <v>10</v>
      </c>
      <c r="O30">
        <f t="shared" ref="O30" si="52">SUM(I30:N30)</f>
        <v>10</v>
      </c>
    </row>
    <row r="31" spans="1:15" x14ac:dyDescent="0.25">
      <c r="B31" s="3"/>
      <c r="C31" s="3"/>
      <c r="D31" s="3"/>
      <c r="E31" s="2" t="e">
        <f t="shared" si="50"/>
        <v>#DIV/0!</v>
      </c>
      <c r="F31" s="3"/>
      <c r="G31" s="3"/>
      <c r="H31">
        <f t="shared" si="11"/>
        <v>0</v>
      </c>
      <c r="L31">
        <f t="shared" si="12"/>
        <v>0</v>
      </c>
      <c r="M31">
        <f t="shared" si="13"/>
        <v>0</v>
      </c>
      <c r="N31">
        <f t="shared" si="31"/>
        <v>10</v>
      </c>
      <c r="O31">
        <f t="shared" ref="O31" si="53">SUM(I31:N31)</f>
        <v>10</v>
      </c>
    </row>
    <row r="32" spans="1:15" x14ac:dyDescent="0.25">
      <c r="B32" s="3"/>
      <c r="C32" s="3"/>
      <c r="D32" s="3"/>
      <c r="E32" s="2" t="e">
        <f>(B32)/(B32+C32+D32)</f>
        <v>#DIV/0!</v>
      </c>
      <c r="F32" s="3"/>
      <c r="G32" s="3"/>
      <c r="H32">
        <f t="shared" si="11"/>
        <v>0</v>
      </c>
      <c r="L32">
        <f t="shared" si="12"/>
        <v>0</v>
      </c>
      <c r="M32">
        <f t="shared" si="13"/>
        <v>0</v>
      </c>
      <c r="N32">
        <f t="shared" si="31"/>
        <v>10</v>
      </c>
      <c r="O32">
        <f t="shared" ref="O32" si="54">SUM(I32:N32)</f>
        <v>10</v>
      </c>
    </row>
    <row r="33" spans="2:15" x14ac:dyDescent="0.25">
      <c r="B33" s="3"/>
      <c r="C33" s="3"/>
      <c r="D33" s="3"/>
      <c r="E33" s="2" t="e">
        <f t="shared" ref="E33:E51" si="55">(B33)/(B33+C33+D33)</f>
        <v>#DIV/0!</v>
      </c>
      <c r="F33" s="3"/>
      <c r="G33" s="3"/>
      <c r="H33">
        <f t="shared" si="11"/>
        <v>0</v>
      </c>
      <c r="L33">
        <f t="shared" si="12"/>
        <v>0</v>
      </c>
      <c r="M33">
        <f t="shared" si="13"/>
        <v>0</v>
      </c>
      <c r="N33">
        <f t="shared" si="31"/>
        <v>10</v>
      </c>
      <c r="O33">
        <f t="shared" ref="O33:O37" si="56">SUM(I33:N33)</f>
        <v>10</v>
      </c>
    </row>
    <row r="34" spans="2:15" x14ac:dyDescent="0.25">
      <c r="B34" s="3"/>
      <c r="C34" s="3"/>
      <c r="D34" s="3"/>
      <c r="E34" s="2" t="e">
        <f>(B34)/(B34+C34+D34)</f>
        <v>#DIV/0!</v>
      </c>
      <c r="F34" s="3"/>
      <c r="G34" s="3"/>
      <c r="H34">
        <f t="shared" si="11"/>
        <v>0</v>
      </c>
      <c r="L34">
        <f t="shared" si="12"/>
        <v>0</v>
      </c>
      <c r="M34">
        <f t="shared" si="13"/>
        <v>0</v>
      </c>
      <c r="N34">
        <f t="shared" si="31"/>
        <v>10</v>
      </c>
      <c r="O34">
        <f t="shared" si="56"/>
        <v>10</v>
      </c>
    </row>
    <row r="35" spans="2:15" x14ac:dyDescent="0.25">
      <c r="B35" s="3"/>
      <c r="C35" s="3"/>
      <c r="D35" s="3"/>
      <c r="E35" s="2" t="e">
        <f t="shared" ref="E35" si="57">(B35)/(B35+C35+D35)</f>
        <v>#DIV/0!</v>
      </c>
      <c r="F35" s="3"/>
      <c r="G35" s="3"/>
      <c r="H35">
        <f>F35-G35</f>
        <v>0</v>
      </c>
      <c r="L35">
        <f t="shared" si="12"/>
        <v>0</v>
      </c>
      <c r="M35">
        <f t="shared" si="13"/>
        <v>0</v>
      </c>
      <c r="N35">
        <f t="shared" si="31"/>
        <v>10</v>
      </c>
      <c r="O35">
        <f t="shared" ref="O35" si="58">SUM(I35:N35)</f>
        <v>10</v>
      </c>
    </row>
    <row r="36" spans="2:15" x14ac:dyDescent="0.25">
      <c r="B36" s="3"/>
      <c r="C36" s="3"/>
      <c r="D36" s="3"/>
      <c r="E36" s="2" t="e">
        <f t="shared" si="55"/>
        <v>#DIV/0!</v>
      </c>
      <c r="F36" s="3"/>
      <c r="G36" s="3"/>
      <c r="H36">
        <f t="shared" si="11"/>
        <v>0</v>
      </c>
      <c r="L36">
        <f t="shared" si="12"/>
        <v>0</v>
      </c>
      <c r="M36">
        <f t="shared" si="13"/>
        <v>0</v>
      </c>
      <c r="O36">
        <f t="shared" si="56"/>
        <v>0</v>
      </c>
    </row>
    <row r="37" spans="2:15" x14ac:dyDescent="0.25">
      <c r="B37" s="3"/>
      <c r="C37" s="3"/>
      <c r="D37" s="3"/>
      <c r="E37" s="2" t="e">
        <f t="shared" si="55"/>
        <v>#DIV/0!</v>
      </c>
      <c r="F37" s="3"/>
      <c r="G37" s="3"/>
      <c r="H37">
        <f t="shared" si="11"/>
        <v>0</v>
      </c>
      <c r="L37">
        <f t="shared" si="12"/>
        <v>0</v>
      </c>
      <c r="M37">
        <f t="shared" si="13"/>
        <v>0</v>
      </c>
      <c r="O37">
        <f t="shared" si="56"/>
        <v>0</v>
      </c>
    </row>
    <row r="38" spans="2:15" x14ac:dyDescent="0.25">
      <c r="B38" s="3"/>
      <c r="C38" s="3"/>
      <c r="D38" s="3"/>
      <c r="E38" s="2" t="e">
        <f t="shared" si="55"/>
        <v>#DIV/0!</v>
      </c>
      <c r="F38" s="3"/>
      <c r="G38" s="3"/>
      <c r="H38">
        <f t="shared" si="11"/>
        <v>0</v>
      </c>
      <c r="L38">
        <f t="shared" si="12"/>
        <v>0</v>
      </c>
      <c r="M38">
        <f t="shared" si="13"/>
        <v>0</v>
      </c>
      <c r="O38">
        <f t="shared" ref="O38:O39" si="59">SUM(I38:N38)</f>
        <v>0</v>
      </c>
    </row>
    <row r="39" spans="2:15" x14ac:dyDescent="0.25">
      <c r="B39" s="3"/>
      <c r="C39" s="3"/>
      <c r="D39" s="3"/>
      <c r="E39" s="2" t="e">
        <f t="shared" si="55"/>
        <v>#DIV/0!</v>
      </c>
      <c r="F39" s="3"/>
      <c r="G39" s="3"/>
      <c r="H39">
        <f t="shared" si="11"/>
        <v>0</v>
      </c>
      <c r="L39">
        <f t="shared" si="12"/>
        <v>0</v>
      </c>
      <c r="M39">
        <f t="shared" si="13"/>
        <v>0</v>
      </c>
      <c r="O39">
        <f t="shared" si="59"/>
        <v>0</v>
      </c>
    </row>
    <row r="40" spans="2:15" x14ac:dyDescent="0.25">
      <c r="B40" s="3"/>
      <c r="C40" s="3"/>
      <c r="D40" s="3"/>
      <c r="E40" s="2" t="e">
        <f t="shared" si="55"/>
        <v>#DIV/0!</v>
      </c>
      <c r="F40" s="3"/>
      <c r="G40" s="3"/>
      <c r="H40">
        <f t="shared" si="11"/>
        <v>0</v>
      </c>
      <c r="L40">
        <f t="shared" si="12"/>
        <v>0</v>
      </c>
      <c r="M40">
        <f t="shared" si="13"/>
        <v>0</v>
      </c>
      <c r="O40">
        <f>SUM(I40:N40)</f>
        <v>0</v>
      </c>
    </row>
    <row r="41" spans="2:15" x14ac:dyDescent="0.25">
      <c r="B41" s="3"/>
      <c r="C41" s="3"/>
      <c r="D41" s="3"/>
      <c r="E41" s="2" t="e">
        <f t="shared" si="55"/>
        <v>#DIV/0!</v>
      </c>
      <c r="F41" s="3"/>
      <c r="G41" s="3"/>
      <c r="H41">
        <f t="shared" si="11"/>
        <v>0</v>
      </c>
      <c r="L41">
        <f t="shared" si="12"/>
        <v>0</v>
      </c>
      <c r="M41">
        <f t="shared" si="13"/>
        <v>0</v>
      </c>
      <c r="O41">
        <f t="shared" ref="O41:O51" si="60">SUM(I41:N41)</f>
        <v>0</v>
      </c>
    </row>
    <row r="42" spans="2:15" x14ac:dyDescent="0.25">
      <c r="B42" s="3"/>
      <c r="C42" s="3"/>
      <c r="D42" s="3"/>
      <c r="E42" s="2" t="e">
        <f t="shared" si="55"/>
        <v>#DIV/0!</v>
      </c>
      <c r="F42" s="3"/>
      <c r="G42" s="3"/>
      <c r="H42">
        <f t="shared" si="11"/>
        <v>0</v>
      </c>
      <c r="L42">
        <f t="shared" si="12"/>
        <v>0</v>
      </c>
      <c r="M42">
        <f t="shared" si="13"/>
        <v>0</v>
      </c>
      <c r="O42">
        <f t="shared" si="60"/>
        <v>0</v>
      </c>
    </row>
    <row r="43" spans="2:15" x14ac:dyDescent="0.25">
      <c r="B43" s="3"/>
      <c r="C43" s="3"/>
      <c r="D43" s="3"/>
      <c r="E43" s="2" t="e">
        <f t="shared" si="55"/>
        <v>#DIV/0!</v>
      </c>
      <c r="F43" s="3"/>
      <c r="G43" s="3"/>
      <c r="H43">
        <f t="shared" si="11"/>
        <v>0</v>
      </c>
      <c r="L43">
        <f t="shared" si="12"/>
        <v>0</v>
      </c>
      <c r="M43">
        <f t="shared" si="13"/>
        <v>0</v>
      </c>
      <c r="O43">
        <f t="shared" si="60"/>
        <v>0</v>
      </c>
    </row>
    <row r="44" spans="2:15" x14ac:dyDescent="0.25">
      <c r="B44" s="3"/>
      <c r="C44" s="3"/>
      <c r="D44" s="3"/>
      <c r="E44" s="2" t="e">
        <f t="shared" si="55"/>
        <v>#DIV/0!</v>
      </c>
      <c r="F44" s="3"/>
      <c r="G44" s="3"/>
      <c r="H44">
        <f t="shared" si="11"/>
        <v>0</v>
      </c>
      <c r="L44">
        <f t="shared" si="12"/>
        <v>0</v>
      </c>
      <c r="M44">
        <f t="shared" si="13"/>
        <v>0</v>
      </c>
      <c r="O44">
        <f t="shared" si="60"/>
        <v>0</v>
      </c>
    </row>
    <row r="45" spans="2:15" x14ac:dyDescent="0.25">
      <c r="B45" s="3"/>
      <c r="C45" s="3"/>
      <c r="D45" s="3"/>
      <c r="E45" s="2" t="e">
        <f t="shared" si="55"/>
        <v>#DIV/0!</v>
      </c>
      <c r="F45" s="3"/>
      <c r="G45" s="3"/>
      <c r="H45">
        <f t="shared" si="11"/>
        <v>0</v>
      </c>
      <c r="L45">
        <f t="shared" si="12"/>
        <v>0</v>
      </c>
      <c r="M45">
        <f t="shared" si="13"/>
        <v>0</v>
      </c>
      <c r="O45">
        <f t="shared" si="60"/>
        <v>0</v>
      </c>
    </row>
    <row r="46" spans="2:15" x14ac:dyDescent="0.25">
      <c r="B46" s="3"/>
      <c r="C46" s="3"/>
      <c r="D46" s="3"/>
      <c r="E46" s="2" t="e">
        <f t="shared" si="55"/>
        <v>#DIV/0!</v>
      </c>
      <c r="F46" s="3"/>
      <c r="G46" s="3"/>
      <c r="H46">
        <f>F46-G46</f>
        <v>0</v>
      </c>
      <c r="L46">
        <f t="shared" si="12"/>
        <v>0</v>
      </c>
      <c r="M46">
        <f t="shared" si="13"/>
        <v>0</v>
      </c>
      <c r="O46">
        <f t="shared" si="60"/>
        <v>0</v>
      </c>
    </row>
    <row r="47" spans="2:15" x14ac:dyDescent="0.25">
      <c r="B47" s="3"/>
      <c r="C47" s="3"/>
      <c r="D47" s="3"/>
      <c r="E47" s="2" t="e">
        <f t="shared" si="55"/>
        <v>#DIV/0!</v>
      </c>
      <c r="F47" s="3"/>
      <c r="G47" s="3"/>
      <c r="H47">
        <f t="shared" si="11"/>
        <v>0</v>
      </c>
      <c r="L47">
        <f t="shared" si="12"/>
        <v>0</v>
      </c>
      <c r="M47">
        <f t="shared" si="13"/>
        <v>0</v>
      </c>
      <c r="O47">
        <f t="shared" si="60"/>
        <v>0</v>
      </c>
    </row>
    <row r="48" spans="2:15" x14ac:dyDescent="0.25">
      <c r="B48" s="3"/>
      <c r="C48" s="3"/>
      <c r="D48" s="3"/>
      <c r="E48" s="2" t="e">
        <f t="shared" si="55"/>
        <v>#DIV/0!</v>
      </c>
      <c r="F48" s="3"/>
      <c r="G48" s="3"/>
      <c r="H48">
        <f t="shared" si="11"/>
        <v>0</v>
      </c>
      <c r="L48">
        <f t="shared" si="12"/>
        <v>0</v>
      </c>
      <c r="M48">
        <f t="shared" si="13"/>
        <v>0</v>
      </c>
      <c r="O48">
        <f t="shared" si="60"/>
        <v>0</v>
      </c>
    </row>
    <row r="49" spans="2:15" x14ac:dyDescent="0.25">
      <c r="B49" s="3"/>
      <c r="C49" s="3"/>
      <c r="D49" s="3"/>
      <c r="E49" s="2" t="e">
        <f t="shared" si="55"/>
        <v>#DIV/0!</v>
      </c>
      <c r="F49" s="3"/>
      <c r="G49" s="3"/>
      <c r="H49">
        <f t="shared" si="11"/>
        <v>0</v>
      </c>
      <c r="L49">
        <f t="shared" si="12"/>
        <v>0</v>
      </c>
      <c r="M49">
        <f t="shared" si="13"/>
        <v>0</v>
      </c>
      <c r="O49">
        <f t="shared" si="60"/>
        <v>0</v>
      </c>
    </row>
    <row r="50" spans="2:15" x14ac:dyDescent="0.25">
      <c r="B50" s="3"/>
      <c r="C50" s="3"/>
      <c r="D50" s="3"/>
      <c r="E50" s="2" t="e">
        <f t="shared" si="55"/>
        <v>#DIV/0!</v>
      </c>
      <c r="F50" s="3"/>
      <c r="G50" s="3"/>
      <c r="H50">
        <f t="shared" si="11"/>
        <v>0</v>
      </c>
      <c r="L50">
        <f t="shared" si="12"/>
        <v>0</v>
      </c>
      <c r="M50">
        <f t="shared" si="13"/>
        <v>0</v>
      </c>
      <c r="O50">
        <f t="shared" si="60"/>
        <v>0</v>
      </c>
    </row>
    <row r="51" spans="2:15" x14ac:dyDescent="0.25">
      <c r="B51" s="3"/>
      <c r="C51" s="3"/>
      <c r="D51" s="3"/>
      <c r="E51" s="2" t="e">
        <f t="shared" si="55"/>
        <v>#DIV/0!</v>
      </c>
      <c r="F51" s="3"/>
      <c r="G51" s="3"/>
      <c r="H51">
        <f t="shared" si="11"/>
        <v>0</v>
      </c>
      <c r="L51">
        <f t="shared" si="12"/>
        <v>0</v>
      </c>
      <c r="M51">
        <f t="shared" si="13"/>
        <v>0</v>
      </c>
      <c r="O51">
        <f t="shared" si="60"/>
        <v>0</v>
      </c>
    </row>
    <row r="52" spans="2:15" x14ac:dyDescent="0.25">
      <c r="B52" s="3"/>
      <c r="C52" s="3"/>
      <c r="D52" s="3"/>
      <c r="E52" s="2" t="e">
        <f t="shared" si="10"/>
        <v>#DIV/0!</v>
      </c>
      <c r="F52" s="3"/>
      <c r="G52" s="3"/>
      <c r="H52">
        <f t="shared" si="11"/>
        <v>0</v>
      </c>
      <c r="L52">
        <f t="shared" si="12"/>
        <v>0</v>
      </c>
      <c r="M52">
        <f t="shared" si="13"/>
        <v>0</v>
      </c>
      <c r="O52">
        <f t="shared" si="14"/>
        <v>0</v>
      </c>
    </row>
    <row r="53" spans="2:15" x14ac:dyDescent="0.25">
      <c r="B53" s="3"/>
      <c r="C53" s="3"/>
      <c r="D53" s="3"/>
      <c r="E53" s="2" t="e">
        <f t="shared" si="10"/>
        <v>#DIV/0!</v>
      </c>
      <c r="F53" s="3"/>
      <c r="G53" s="3"/>
      <c r="H53">
        <f t="shared" si="11"/>
        <v>0</v>
      </c>
      <c r="L53">
        <f t="shared" si="12"/>
        <v>0</v>
      </c>
      <c r="M53">
        <f t="shared" si="13"/>
        <v>0</v>
      </c>
      <c r="O53">
        <f t="shared" ref="O53:O66" si="61">SUM(I53:N53)</f>
        <v>0</v>
      </c>
    </row>
    <row r="54" spans="2:15" x14ac:dyDescent="0.25">
      <c r="B54" s="3"/>
      <c r="C54" s="3"/>
      <c r="D54" s="3"/>
      <c r="E54" s="2" t="e">
        <f t="shared" si="10"/>
        <v>#DIV/0!</v>
      </c>
      <c r="F54" s="3"/>
      <c r="G54" s="3"/>
      <c r="H54">
        <f t="shared" si="11"/>
        <v>0</v>
      </c>
      <c r="L54">
        <f t="shared" si="12"/>
        <v>0</v>
      </c>
      <c r="M54">
        <f t="shared" si="13"/>
        <v>0</v>
      </c>
      <c r="O54">
        <f t="shared" si="61"/>
        <v>0</v>
      </c>
    </row>
    <row r="55" spans="2:15" x14ac:dyDescent="0.25">
      <c r="B55" s="3"/>
      <c r="C55" s="3"/>
      <c r="D55" s="3"/>
      <c r="E55" s="2" t="e">
        <f t="shared" si="10"/>
        <v>#DIV/0!</v>
      </c>
      <c r="F55" s="3"/>
      <c r="G55" s="3"/>
      <c r="H55">
        <f t="shared" si="11"/>
        <v>0</v>
      </c>
      <c r="L55">
        <f t="shared" si="12"/>
        <v>0</v>
      </c>
      <c r="M55">
        <f t="shared" si="13"/>
        <v>0</v>
      </c>
      <c r="O55">
        <f t="shared" si="61"/>
        <v>0</v>
      </c>
    </row>
    <row r="56" spans="2:15" x14ac:dyDescent="0.25">
      <c r="B56" s="3"/>
      <c r="C56" s="3"/>
      <c r="D56" s="3"/>
      <c r="E56" s="2" t="e">
        <f t="shared" si="10"/>
        <v>#DIV/0!</v>
      </c>
      <c r="F56" s="3"/>
      <c r="G56" s="3"/>
      <c r="H56">
        <f t="shared" si="11"/>
        <v>0</v>
      </c>
      <c r="L56">
        <f t="shared" si="12"/>
        <v>0</v>
      </c>
      <c r="M56">
        <f t="shared" si="13"/>
        <v>0</v>
      </c>
      <c r="O56">
        <f t="shared" si="61"/>
        <v>0</v>
      </c>
    </row>
    <row r="57" spans="2:15" x14ac:dyDescent="0.25">
      <c r="B57" s="3"/>
      <c r="C57" s="3"/>
      <c r="D57" s="3"/>
      <c r="E57" s="2" t="e">
        <f t="shared" si="10"/>
        <v>#DIV/0!</v>
      </c>
      <c r="F57" s="3"/>
      <c r="G57" s="3"/>
      <c r="H57">
        <f t="shared" si="11"/>
        <v>0</v>
      </c>
      <c r="L57">
        <f t="shared" si="12"/>
        <v>0</v>
      </c>
      <c r="M57">
        <f t="shared" si="13"/>
        <v>0</v>
      </c>
      <c r="O57">
        <f t="shared" si="61"/>
        <v>0</v>
      </c>
    </row>
    <row r="58" spans="2:15" x14ac:dyDescent="0.25">
      <c r="B58" s="3"/>
      <c r="C58" s="3"/>
      <c r="D58" s="3"/>
      <c r="E58" s="2" t="e">
        <f t="shared" si="10"/>
        <v>#DIV/0!</v>
      </c>
      <c r="F58" s="3"/>
      <c r="G58" s="3"/>
      <c r="H58">
        <f t="shared" si="11"/>
        <v>0</v>
      </c>
      <c r="L58">
        <f t="shared" si="12"/>
        <v>0</v>
      </c>
      <c r="M58">
        <f t="shared" si="13"/>
        <v>0</v>
      </c>
      <c r="O58">
        <f t="shared" si="61"/>
        <v>0</v>
      </c>
    </row>
    <row r="59" spans="2:15" x14ac:dyDescent="0.25">
      <c r="B59" s="3"/>
      <c r="C59" s="3"/>
      <c r="D59" s="3"/>
      <c r="E59" s="2" t="e">
        <f t="shared" si="10"/>
        <v>#DIV/0!</v>
      </c>
      <c r="F59" s="3"/>
      <c r="G59" s="3"/>
      <c r="H59">
        <f t="shared" si="11"/>
        <v>0</v>
      </c>
      <c r="L59">
        <f t="shared" si="12"/>
        <v>0</v>
      </c>
      <c r="M59">
        <f t="shared" si="13"/>
        <v>0</v>
      </c>
      <c r="O59">
        <f t="shared" si="61"/>
        <v>0</v>
      </c>
    </row>
    <row r="60" spans="2:15" x14ac:dyDescent="0.25">
      <c r="B60" s="3"/>
      <c r="C60" s="3"/>
      <c r="D60" s="3"/>
      <c r="E60" s="2" t="e">
        <f t="shared" si="10"/>
        <v>#DIV/0!</v>
      </c>
      <c r="F60" s="3"/>
      <c r="G60" s="3"/>
      <c r="H60">
        <f t="shared" si="11"/>
        <v>0</v>
      </c>
      <c r="L60">
        <f t="shared" si="12"/>
        <v>0</v>
      </c>
      <c r="M60">
        <f t="shared" si="13"/>
        <v>0</v>
      </c>
      <c r="O60">
        <f t="shared" si="61"/>
        <v>0</v>
      </c>
    </row>
    <row r="61" spans="2:15" x14ac:dyDescent="0.25">
      <c r="B61" s="3"/>
      <c r="C61" s="3"/>
      <c r="D61" s="3"/>
      <c r="E61" s="2" t="e">
        <f t="shared" si="10"/>
        <v>#DIV/0!</v>
      </c>
      <c r="F61" s="3"/>
      <c r="G61" s="3"/>
      <c r="H61">
        <f t="shared" si="11"/>
        <v>0</v>
      </c>
      <c r="L61">
        <f t="shared" si="12"/>
        <v>0</v>
      </c>
      <c r="M61">
        <f t="shared" si="13"/>
        <v>0</v>
      </c>
      <c r="O61">
        <f t="shared" si="61"/>
        <v>0</v>
      </c>
    </row>
    <row r="62" spans="2:15" x14ac:dyDescent="0.25">
      <c r="B62" s="3"/>
      <c r="C62" s="3"/>
      <c r="D62" s="3"/>
      <c r="E62" s="2" t="e">
        <f t="shared" si="10"/>
        <v>#DIV/0!</v>
      </c>
      <c r="F62" s="3"/>
      <c r="G62" s="3"/>
      <c r="H62">
        <f t="shared" si="11"/>
        <v>0</v>
      </c>
      <c r="L62">
        <f t="shared" si="12"/>
        <v>0</v>
      </c>
      <c r="M62">
        <f t="shared" si="13"/>
        <v>0</v>
      </c>
      <c r="O62">
        <f t="shared" si="61"/>
        <v>0</v>
      </c>
    </row>
    <row r="63" spans="2:15" x14ac:dyDescent="0.25">
      <c r="B63" s="3"/>
      <c r="C63" s="3"/>
      <c r="D63" s="3"/>
      <c r="E63" s="2" t="e">
        <f t="shared" si="10"/>
        <v>#DIV/0!</v>
      </c>
      <c r="F63" s="3"/>
      <c r="G63" s="3"/>
      <c r="H63">
        <f t="shared" si="11"/>
        <v>0</v>
      </c>
      <c r="L63">
        <f t="shared" si="12"/>
        <v>0</v>
      </c>
      <c r="M63">
        <f t="shared" si="13"/>
        <v>0</v>
      </c>
      <c r="O63">
        <f t="shared" si="61"/>
        <v>0</v>
      </c>
    </row>
    <row r="64" spans="2:15" x14ac:dyDescent="0.25">
      <c r="B64" s="3"/>
      <c r="C64" s="3"/>
      <c r="D64" s="3"/>
      <c r="E64" s="2" t="e">
        <f t="shared" si="10"/>
        <v>#DIV/0!</v>
      </c>
      <c r="F64" s="3"/>
      <c r="G64" s="3"/>
      <c r="H64">
        <f t="shared" si="11"/>
        <v>0</v>
      </c>
      <c r="L64">
        <f t="shared" si="12"/>
        <v>0</v>
      </c>
      <c r="M64">
        <f t="shared" si="13"/>
        <v>0</v>
      </c>
      <c r="O64">
        <f t="shared" si="61"/>
        <v>0</v>
      </c>
    </row>
    <row r="65" spans="2:15" x14ac:dyDescent="0.25">
      <c r="B65" s="3"/>
      <c r="C65" s="3"/>
      <c r="D65" s="3"/>
      <c r="E65" s="2" t="e">
        <f t="shared" si="10"/>
        <v>#DIV/0!</v>
      </c>
      <c r="F65" s="3"/>
      <c r="G65" s="3"/>
      <c r="H65">
        <f t="shared" si="11"/>
        <v>0</v>
      </c>
      <c r="L65">
        <f t="shared" si="12"/>
        <v>0</v>
      </c>
      <c r="M65">
        <f t="shared" si="13"/>
        <v>0</v>
      </c>
      <c r="O65">
        <f t="shared" si="61"/>
        <v>0</v>
      </c>
    </row>
    <row r="66" spans="2:15" x14ac:dyDescent="0.25">
      <c r="B66" s="3"/>
      <c r="C66" s="3"/>
      <c r="D66" s="3"/>
      <c r="E66" s="2" t="e">
        <f t="shared" si="10"/>
        <v>#DIV/0!</v>
      </c>
      <c r="F66" s="3"/>
      <c r="G66" s="3"/>
      <c r="H66">
        <f t="shared" si="11"/>
        <v>0</v>
      </c>
      <c r="L66">
        <f t="shared" si="12"/>
        <v>0</v>
      </c>
      <c r="M66">
        <f t="shared" si="13"/>
        <v>0</v>
      </c>
      <c r="O66">
        <f t="shared" si="61"/>
        <v>0</v>
      </c>
    </row>
    <row r="67" spans="2:15" x14ac:dyDescent="0.25">
      <c r="B67" s="3"/>
      <c r="C67" s="3"/>
      <c r="D67" s="3"/>
      <c r="E67" s="2" t="e">
        <f t="shared" si="10"/>
        <v>#DIV/0!</v>
      </c>
      <c r="F67" s="3"/>
      <c r="G67" s="3"/>
      <c r="H67">
        <f t="shared" si="11"/>
        <v>0</v>
      </c>
      <c r="L67">
        <f t="shared" si="12"/>
        <v>0</v>
      </c>
      <c r="M67">
        <f t="shared" si="13"/>
        <v>0</v>
      </c>
      <c r="O67">
        <f t="shared" si="14"/>
        <v>0</v>
      </c>
    </row>
    <row r="68" spans="2:15" x14ac:dyDescent="0.25">
      <c r="B68" s="3"/>
      <c r="C68" s="3"/>
      <c r="D68" s="3"/>
      <c r="E68" s="2" t="e">
        <f t="shared" si="10"/>
        <v>#DIV/0!</v>
      </c>
      <c r="F68" s="3"/>
      <c r="G68" s="3"/>
      <c r="H68">
        <f t="shared" si="11"/>
        <v>0</v>
      </c>
      <c r="L68">
        <f t="shared" si="12"/>
        <v>0</v>
      </c>
      <c r="M68">
        <f t="shared" si="13"/>
        <v>0</v>
      </c>
      <c r="O68">
        <f t="shared" si="14"/>
        <v>0</v>
      </c>
    </row>
    <row r="69" spans="2:15" x14ac:dyDescent="0.25">
      <c r="B69" s="3"/>
      <c r="C69" s="3"/>
      <c r="D69" s="3"/>
      <c r="E69" s="2" t="e">
        <f t="shared" si="10"/>
        <v>#DIV/0!</v>
      </c>
      <c r="F69" s="3"/>
      <c r="G69" s="3"/>
      <c r="H69">
        <f>F69-G69</f>
        <v>0</v>
      </c>
      <c r="L69">
        <f t="shared" si="12"/>
        <v>0</v>
      </c>
      <c r="M69">
        <f t="shared" si="13"/>
        <v>0</v>
      </c>
      <c r="O69">
        <f t="shared" ref="O69" si="62">SUM(I69:N69)</f>
        <v>0</v>
      </c>
    </row>
    <row r="70" spans="2:15" x14ac:dyDescent="0.25">
      <c r="B70" s="3"/>
      <c r="C70" s="3"/>
      <c r="D70" s="3"/>
      <c r="E70" s="2" t="e">
        <f t="shared" si="10"/>
        <v>#DIV/0!</v>
      </c>
      <c r="F70" s="3"/>
      <c r="G70" s="3"/>
      <c r="H70">
        <f>F70-G70</f>
        <v>0</v>
      </c>
      <c r="L70">
        <f t="shared" si="12"/>
        <v>0</v>
      </c>
      <c r="M70">
        <f t="shared" si="13"/>
        <v>0</v>
      </c>
      <c r="O70">
        <f t="shared" si="14"/>
        <v>0</v>
      </c>
    </row>
    <row r="71" spans="2:15" x14ac:dyDescent="0.25">
      <c r="B71" s="3"/>
      <c r="C71" s="3"/>
      <c r="D71" s="3"/>
      <c r="E71" s="2" t="e">
        <f t="shared" si="10"/>
        <v>#DIV/0!</v>
      </c>
      <c r="F71" s="3"/>
      <c r="G71" s="3"/>
      <c r="H71">
        <f t="shared" ref="H71:H118" si="63">F71-G71</f>
        <v>0</v>
      </c>
      <c r="L71">
        <f t="shared" si="12"/>
        <v>0</v>
      </c>
      <c r="M71">
        <f t="shared" si="13"/>
        <v>0</v>
      </c>
      <c r="O71">
        <f t="shared" ref="O71:O73" si="64">SUM(I71:N71)</f>
        <v>0</v>
      </c>
    </row>
    <row r="72" spans="2:15" x14ac:dyDescent="0.25">
      <c r="B72" s="3"/>
      <c r="C72" s="3"/>
      <c r="D72" s="3"/>
      <c r="E72" s="2" t="e">
        <f t="shared" si="10"/>
        <v>#DIV/0!</v>
      </c>
      <c r="F72" s="3"/>
      <c r="G72" s="3"/>
      <c r="H72">
        <f t="shared" si="63"/>
        <v>0</v>
      </c>
      <c r="L72">
        <f t="shared" si="12"/>
        <v>0</v>
      </c>
      <c r="M72">
        <f t="shared" si="13"/>
        <v>0</v>
      </c>
      <c r="O72">
        <f t="shared" si="64"/>
        <v>0</v>
      </c>
    </row>
    <row r="73" spans="2:15" x14ac:dyDescent="0.25">
      <c r="B73" s="3"/>
      <c r="C73" s="3"/>
      <c r="D73" s="3"/>
      <c r="E73" s="2" t="e">
        <f t="shared" si="10"/>
        <v>#DIV/0!</v>
      </c>
      <c r="F73" s="3"/>
      <c r="G73" s="3"/>
      <c r="H73">
        <f t="shared" si="63"/>
        <v>0</v>
      </c>
      <c r="L73">
        <f t="shared" si="12"/>
        <v>0</v>
      </c>
      <c r="M73">
        <f t="shared" si="13"/>
        <v>0</v>
      </c>
      <c r="O73">
        <f t="shared" si="64"/>
        <v>0</v>
      </c>
    </row>
    <row r="74" spans="2:15" x14ac:dyDescent="0.25">
      <c r="B74" s="3"/>
      <c r="C74" s="3"/>
      <c r="D74" s="3"/>
      <c r="E74" s="2" t="e">
        <f t="shared" si="10"/>
        <v>#DIV/0!</v>
      </c>
      <c r="F74" s="3"/>
      <c r="G74" s="3"/>
      <c r="H74">
        <f t="shared" si="63"/>
        <v>0</v>
      </c>
      <c r="L74">
        <f t="shared" si="12"/>
        <v>0</v>
      </c>
      <c r="M74">
        <f t="shared" si="13"/>
        <v>0</v>
      </c>
      <c r="O74">
        <f t="shared" si="14"/>
        <v>0</v>
      </c>
    </row>
    <row r="75" spans="2:15" x14ac:dyDescent="0.25">
      <c r="B75" s="3"/>
      <c r="C75" s="3"/>
      <c r="D75" s="3"/>
      <c r="E75" s="2" t="e">
        <f t="shared" si="10"/>
        <v>#DIV/0!</v>
      </c>
      <c r="F75" s="3"/>
      <c r="G75" s="3"/>
      <c r="H75">
        <f t="shared" si="63"/>
        <v>0</v>
      </c>
      <c r="L75">
        <f t="shared" si="12"/>
        <v>0</v>
      </c>
      <c r="M75">
        <f t="shared" si="13"/>
        <v>0</v>
      </c>
      <c r="O75">
        <f t="shared" si="14"/>
        <v>0</v>
      </c>
    </row>
    <row r="76" spans="2:15" x14ac:dyDescent="0.25">
      <c r="B76" s="3"/>
      <c r="C76" s="3"/>
      <c r="D76" s="3"/>
      <c r="E76" s="2" t="e">
        <f t="shared" si="10"/>
        <v>#DIV/0!</v>
      </c>
      <c r="F76" s="3"/>
      <c r="G76" s="3"/>
      <c r="H76">
        <f t="shared" si="63"/>
        <v>0</v>
      </c>
      <c r="L76">
        <f t="shared" si="12"/>
        <v>0</v>
      </c>
      <c r="M76">
        <f t="shared" si="13"/>
        <v>0</v>
      </c>
      <c r="O76">
        <f t="shared" si="14"/>
        <v>0</v>
      </c>
    </row>
    <row r="77" spans="2:15" x14ac:dyDescent="0.25">
      <c r="B77" s="3"/>
      <c r="C77" s="3"/>
      <c r="D77" s="3"/>
      <c r="E77" s="2" t="e">
        <f t="shared" si="10"/>
        <v>#DIV/0!</v>
      </c>
      <c r="F77" s="3"/>
      <c r="G77" s="3"/>
      <c r="H77">
        <f t="shared" si="63"/>
        <v>0</v>
      </c>
      <c r="L77">
        <f t="shared" si="12"/>
        <v>0</v>
      </c>
      <c r="M77">
        <f t="shared" si="13"/>
        <v>0</v>
      </c>
      <c r="O77">
        <f t="shared" si="14"/>
        <v>0</v>
      </c>
    </row>
    <row r="78" spans="2:15" x14ac:dyDescent="0.25">
      <c r="B78" s="3"/>
      <c r="C78" s="3"/>
      <c r="D78" s="3"/>
      <c r="E78" s="2" t="e">
        <f t="shared" si="10"/>
        <v>#DIV/0!</v>
      </c>
      <c r="F78" s="3"/>
      <c r="G78" s="3"/>
      <c r="H78">
        <f t="shared" si="63"/>
        <v>0</v>
      </c>
      <c r="L78">
        <f t="shared" si="12"/>
        <v>0</v>
      </c>
      <c r="M78">
        <f t="shared" si="13"/>
        <v>0</v>
      </c>
      <c r="O78">
        <f t="shared" si="14"/>
        <v>0</v>
      </c>
    </row>
    <row r="79" spans="2:15" x14ac:dyDescent="0.25">
      <c r="B79" s="3"/>
      <c r="C79" s="3"/>
      <c r="D79" s="3"/>
      <c r="E79" s="2" t="e">
        <f t="shared" si="10"/>
        <v>#DIV/0!</v>
      </c>
      <c r="F79" s="3"/>
      <c r="G79" s="3"/>
      <c r="H79">
        <f t="shared" si="63"/>
        <v>0</v>
      </c>
      <c r="L79">
        <f t="shared" si="12"/>
        <v>0</v>
      </c>
      <c r="M79">
        <f t="shared" si="13"/>
        <v>0</v>
      </c>
      <c r="O79">
        <f t="shared" si="14"/>
        <v>0</v>
      </c>
    </row>
    <row r="80" spans="2:15" x14ac:dyDescent="0.25">
      <c r="B80" s="3"/>
      <c r="C80" s="3"/>
      <c r="D80" s="3"/>
      <c r="E80" s="2" t="e">
        <f t="shared" si="10"/>
        <v>#DIV/0!</v>
      </c>
      <c r="F80" s="3"/>
      <c r="G80" s="3"/>
      <c r="H80">
        <f t="shared" si="63"/>
        <v>0</v>
      </c>
      <c r="L80">
        <f t="shared" si="12"/>
        <v>0</v>
      </c>
      <c r="M80">
        <f t="shared" si="13"/>
        <v>0</v>
      </c>
      <c r="O80">
        <f t="shared" si="14"/>
        <v>0</v>
      </c>
    </row>
    <row r="81" spans="2:15" x14ac:dyDescent="0.25">
      <c r="B81" s="3"/>
      <c r="C81" s="3"/>
      <c r="D81" s="3"/>
      <c r="E81" s="2" t="e">
        <f t="shared" si="10"/>
        <v>#DIV/0!</v>
      </c>
      <c r="F81" s="3"/>
      <c r="G81" s="3"/>
      <c r="H81">
        <f t="shared" si="63"/>
        <v>0</v>
      </c>
      <c r="L81">
        <f t="shared" si="12"/>
        <v>0</v>
      </c>
      <c r="M81">
        <f t="shared" si="13"/>
        <v>0</v>
      </c>
      <c r="O81">
        <f t="shared" si="14"/>
        <v>0</v>
      </c>
    </row>
    <row r="82" spans="2:15" x14ac:dyDescent="0.25">
      <c r="B82" s="3"/>
      <c r="C82" s="3"/>
      <c r="D82" s="3"/>
      <c r="E82" s="2" t="e">
        <f t="shared" si="10"/>
        <v>#DIV/0!</v>
      </c>
      <c r="F82" s="3"/>
      <c r="G82" s="3"/>
      <c r="H82">
        <f t="shared" si="63"/>
        <v>0</v>
      </c>
      <c r="L82">
        <f t="shared" si="12"/>
        <v>0</v>
      </c>
      <c r="M82">
        <f t="shared" si="13"/>
        <v>0</v>
      </c>
      <c r="O82">
        <f t="shared" si="14"/>
        <v>0</v>
      </c>
    </row>
    <row r="83" spans="2:15" x14ac:dyDescent="0.25">
      <c r="B83" s="3"/>
      <c r="C83" s="3"/>
      <c r="D83" s="3"/>
      <c r="E83" s="2" t="e">
        <f t="shared" si="10"/>
        <v>#DIV/0!</v>
      </c>
      <c r="F83" s="3"/>
      <c r="G83" s="3"/>
      <c r="H83">
        <f t="shared" si="63"/>
        <v>0</v>
      </c>
      <c r="L83">
        <f t="shared" si="12"/>
        <v>0</v>
      </c>
      <c r="M83">
        <f t="shared" si="13"/>
        <v>0</v>
      </c>
      <c r="O83">
        <f t="shared" si="14"/>
        <v>0</v>
      </c>
    </row>
    <row r="84" spans="2:15" x14ac:dyDescent="0.25">
      <c r="B84" s="3"/>
      <c r="C84" s="3"/>
      <c r="D84" s="3"/>
      <c r="E84" s="2" t="e">
        <f t="shared" si="10"/>
        <v>#DIV/0!</v>
      </c>
      <c r="F84" s="3"/>
      <c r="G84" s="3"/>
      <c r="H84">
        <f t="shared" si="63"/>
        <v>0</v>
      </c>
      <c r="L84">
        <f t="shared" si="12"/>
        <v>0</v>
      </c>
      <c r="M84">
        <f t="shared" si="13"/>
        <v>0</v>
      </c>
      <c r="O84">
        <f t="shared" si="14"/>
        <v>0</v>
      </c>
    </row>
    <row r="85" spans="2:15" x14ac:dyDescent="0.25">
      <c r="B85" s="3"/>
      <c r="C85" s="3"/>
      <c r="D85" s="3"/>
      <c r="E85" s="2" t="e">
        <f t="shared" si="10"/>
        <v>#DIV/0!</v>
      </c>
      <c r="F85" s="3"/>
      <c r="G85" s="3"/>
      <c r="H85">
        <f t="shared" si="63"/>
        <v>0</v>
      </c>
      <c r="L85">
        <f t="shared" si="12"/>
        <v>0</v>
      </c>
      <c r="M85">
        <f t="shared" si="13"/>
        <v>0</v>
      </c>
      <c r="O85">
        <f t="shared" si="14"/>
        <v>0</v>
      </c>
    </row>
    <row r="86" spans="2:15" x14ac:dyDescent="0.25">
      <c r="B86" s="3"/>
      <c r="C86" s="3"/>
      <c r="D86" s="3"/>
      <c r="E86" s="2" t="e">
        <f t="shared" si="10"/>
        <v>#DIV/0!</v>
      </c>
      <c r="F86" s="3"/>
      <c r="G86" s="3"/>
      <c r="H86">
        <f t="shared" si="63"/>
        <v>0</v>
      </c>
      <c r="L86">
        <f t="shared" si="12"/>
        <v>0</v>
      </c>
      <c r="M86">
        <f t="shared" si="13"/>
        <v>0</v>
      </c>
      <c r="O86">
        <f t="shared" si="14"/>
        <v>0</v>
      </c>
    </row>
    <row r="87" spans="2:15" x14ac:dyDescent="0.25">
      <c r="B87" s="3"/>
      <c r="C87" s="3"/>
      <c r="D87" s="3"/>
      <c r="E87" s="2" t="e">
        <f t="shared" si="10"/>
        <v>#DIV/0!</v>
      </c>
      <c r="F87" s="3"/>
      <c r="G87" s="3"/>
      <c r="H87">
        <f t="shared" si="63"/>
        <v>0</v>
      </c>
      <c r="L87">
        <f t="shared" si="12"/>
        <v>0</v>
      </c>
      <c r="M87">
        <f t="shared" si="13"/>
        <v>0</v>
      </c>
      <c r="O87">
        <f t="shared" si="14"/>
        <v>0</v>
      </c>
    </row>
    <row r="88" spans="2:15" x14ac:dyDescent="0.25">
      <c r="B88" s="3"/>
      <c r="C88" s="3"/>
      <c r="D88" s="3"/>
      <c r="E88" s="2" t="e">
        <f t="shared" si="10"/>
        <v>#DIV/0!</v>
      </c>
      <c r="F88" s="3"/>
      <c r="G88" s="3"/>
      <c r="H88">
        <f t="shared" si="63"/>
        <v>0</v>
      </c>
      <c r="L88">
        <f t="shared" si="12"/>
        <v>0</v>
      </c>
      <c r="M88">
        <f t="shared" si="13"/>
        <v>0</v>
      </c>
      <c r="O88">
        <f t="shared" si="14"/>
        <v>0</v>
      </c>
    </row>
    <row r="89" spans="2:15" x14ac:dyDescent="0.25">
      <c r="B89" s="3"/>
      <c r="C89" s="3"/>
      <c r="D89" s="3"/>
      <c r="E89" s="2" t="e">
        <f t="shared" si="10"/>
        <v>#DIV/0!</v>
      </c>
      <c r="F89" s="3"/>
      <c r="G89" s="3"/>
      <c r="H89">
        <f t="shared" si="63"/>
        <v>0</v>
      </c>
      <c r="L89">
        <f t="shared" si="12"/>
        <v>0</v>
      </c>
      <c r="M89">
        <f t="shared" si="13"/>
        <v>0</v>
      </c>
      <c r="O89">
        <f t="shared" si="14"/>
        <v>0</v>
      </c>
    </row>
    <row r="90" spans="2:15" x14ac:dyDescent="0.25">
      <c r="B90" s="3"/>
      <c r="C90" s="3"/>
      <c r="D90" s="3"/>
      <c r="E90" s="2" t="e">
        <f t="shared" si="10"/>
        <v>#DIV/0!</v>
      </c>
      <c r="F90" s="3"/>
      <c r="G90" s="3"/>
      <c r="H90">
        <f>F90-G90</f>
        <v>0</v>
      </c>
      <c r="L90">
        <f t="shared" si="12"/>
        <v>0</v>
      </c>
      <c r="M90">
        <f t="shared" si="13"/>
        <v>0</v>
      </c>
      <c r="O90">
        <f t="shared" si="14"/>
        <v>0</v>
      </c>
    </row>
    <row r="91" spans="2:15" x14ac:dyDescent="0.25">
      <c r="B91" s="3"/>
      <c r="C91" s="3"/>
      <c r="D91" s="3"/>
      <c r="E91" s="2" t="e">
        <f t="shared" si="10"/>
        <v>#DIV/0!</v>
      </c>
      <c r="F91" s="3"/>
      <c r="G91" s="3"/>
      <c r="H91">
        <f t="shared" ref="H91" si="65">F91-G91</f>
        <v>0</v>
      </c>
      <c r="L91">
        <f t="shared" si="12"/>
        <v>0</v>
      </c>
      <c r="M91">
        <f t="shared" si="13"/>
        <v>0</v>
      </c>
      <c r="O91">
        <f t="shared" si="14"/>
        <v>0</v>
      </c>
    </row>
    <row r="92" spans="2:15" x14ac:dyDescent="0.25">
      <c r="B92" s="3"/>
      <c r="C92" s="3"/>
      <c r="D92" s="3"/>
      <c r="E92" s="2" t="e">
        <f t="shared" si="10"/>
        <v>#DIV/0!</v>
      </c>
      <c r="F92" s="3"/>
      <c r="G92" s="3"/>
      <c r="H92">
        <f t="shared" si="63"/>
        <v>0</v>
      </c>
      <c r="L92">
        <f t="shared" si="12"/>
        <v>0</v>
      </c>
      <c r="M92">
        <f t="shared" si="13"/>
        <v>0</v>
      </c>
      <c r="O92">
        <f t="shared" si="14"/>
        <v>0</v>
      </c>
    </row>
    <row r="93" spans="2:15" x14ac:dyDescent="0.25">
      <c r="B93" s="3"/>
      <c r="C93" s="3"/>
      <c r="D93" s="3"/>
      <c r="E93" s="2" t="e">
        <f t="shared" si="10"/>
        <v>#DIV/0!</v>
      </c>
      <c r="F93" s="3"/>
      <c r="G93" s="3"/>
      <c r="H93">
        <f t="shared" si="63"/>
        <v>0</v>
      </c>
      <c r="L93">
        <f t="shared" si="12"/>
        <v>0</v>
      </c>
      <c r="M93">
        <f t="shared" si="13"/>
        <v>0</v>
      </c>
      <c r="O93">
        <f t="shared" si="14"/>
        <v>0</v>
      </c>
    </row>
    <row r="94" spans="2:15" x14ac:dyDescent="0.25">
      <c r="B94" s="3"/>
      <c r="C94" s="3"/>
      <c r="D94" s="3"/>
      <c r="E94" s="2" t="e">
        <f t="shared" si="10"/>
        <v>#DIV/0!</v>
      </c>
      <c r="F94" s="3"/>
      <c r="G94" s="3"/>
      <c r="H94">
        <f t="shared" si="63"/>
        <v>0</v>
      </c>
      <c r="L94">
        <f t="shared" si="12"/>
        <v>0</v>
      </c>
      <c r="M94">
        <f t="shared" si="13"/>
        <v>0</v>
      </c>
      <c r="O94">
        <f t="shared" si="14"/>
        <v>0</v>
      </c>
    </row>
    <row r="95" spans="2:15" x14ac:dyDescent="0.25">
      <c r="B95" s="3"/>
      <c r="C95" s="3"/>
      <c r="D95" s="3"/>
      <c r="E95" s="2" t="e">
        <f t="shared" si="10"/>
        <v>#DIV/0!</v>
      </c>
      <c r="F95" s="3"/>
      <c r="G95" s="3"/>
      <c r="H95">
        <f t="shared" si="63"/>
        <v>0</v>
      </c>
      <c r="L95">
        <f t="shared" si="12"/>
        <v>0</v>
      </c>
      <c r="M95">
        <f t="shared" si="13"/>
        <v>0</v>
      </c>
      <c r="O95">
        <f t="shared" si="14"/>
        <v>0</v>
      </c>
    </row>
    <row r="96" spans="2:15" x14ac:dyDescent="0.25">
      <c r="B96" s="3"/>
      <c r="C96" s="3"/>
      <c r="D96" s="3"/>
      <c r="E96" s="2" t="e">
        <f t="shared" si="10"/>
        <v>#DIV/0!</v>
      </c>
      <c r="F96" s="3"/>
      <c r="G96" s="3"/>
      <c r="H96">
        <f t="shared" si="63"/>
        <v>0</v>
      </c>
      <c r="L96">
        <f t="shared" si="12"/>
        <v>0</v>
      </c>
      <c r="M96">
        <f t="shared" si="13"/>
        <v>0</v>
      </c>
      <c r="O96">
        <f t="shared" si="14"/>
        <v>0</v>
      </c>
    </row>
    <row r="97" spans="2:15" x14ac:dyDescent="0.25">
      <c r="B97" s="3"/>
      <c r="C97" s="3"/>
      <c r="D97" s="3"/>
      <c r="E97" s="2" t="e">
        <f t="shared" si="10"/>
        <v>#DIV/0!</v>
      </c>
      <c r="F97" s="3"/>
      <c r="G97" s="3"/>
      <c r="H97">
        <f t="shared" si="63"/>
        <v>0</v>
      </c>
      <c r="L97">
        <f t="shared" si="12"/>
        <v>0</v>
      </c>
      <c r="M97">
        <f t="shared" si="13"/>
        <v>0</v>
      </c>
      <c r="O97">
        <f t="shared" si="14"/>
        <v>0</v>
      </c>
    </row>
    <row r="98" spans="2:15" x14ac:dyDescent="0.25">
      <c r="B98" s="3"/>
      <c r="C98" s="3"/>
      <c r="D98" s="3"/>
      <c r="E98" s="2" t="e">
        <f t="shared" si="10"/>
        <v>#DIV/0!</v>
      </c>
      <c r="F98" s="3"/>
      <c r="G98" s="3"/>
      <c r="H98">
        <f t="shared" si="63"/>
        <v>0</v>
      </c>
      <c r="L98">
        <f t="shared" si="12"/>
        <v>0</v>
      </c>
      <c r="M98">
        <f t="shared" si="13"/>
        <v>0</v>
      </c>
      <c r="O98">
        <f t="shared" si="14"/>
        <v>0</v>
      </c>
    </row>
    <row r="99" spans="2:15" x14ac:dyDescent="0.25">
      <c r="B99" s="3"/>
      <c r="C99" s="3"/>
      <c r="D99" s="3"/>
      <c r="E99" s="2" t="e">
        <f t="shared" si="10"/>
        <v>#DIV/0!</v>
      </c>
      <c r="F99" s="3"/>
      <c r="G99" s="3"/>
      <c r="H99">
        <f t="shared" si="63"/>
        <v>0</v>
      </c>
      <c r="L99">
        <f t="shared" si="12"/>
        <v>0</v>
      </c>
      <c r="M99">
        <f t="shared" si="13"/>
        <v>0</v>
      </c>
      <c r="O99">
        <f t="shared" si="14"/>
        <v>0</v>
      </c>
    </row>
    <row r="100" spans="2:15" x14ac:dyDescent="0.25">
      <c r="B100" s="3"/>
      <c r="C100" s="3"/>
      <c r="D100" s="3"/>
      <c r="E100" s="2" t="e">
        <f t="shared" si="10"/>
        <v>#DIV/0!</v>
      </c>
      <c r="F100" s="3"/>
      <c r="G100" s="3"/>
      <c r="H100">
        <f t="shared" si="63"/>
        <v>0</v>
      </c>
      <c r="L100">
        <f t="shared" si="12"/>
        <v>0</v>
      </c>
      <c r="M100">
        <f t="shared" si="13"/>
        <v>0</v>
      </c>
      <c r="O100">
        <f t="shared" si="14"/>
        <v>0</v>
      </c>
    </row>
    <row r="101" spans="2:15" x14ac:dyDescent="0.25">
      <c r="B101" s="3"/>
      <c r="C101" s="3"/>
      <c r="D101" s="3"/>
      <c r="E101" s="2" t="e">
        <f t="shared" si="10"/>
        <v>#DIV/0!</v>
      </c>
      <c r="F101" s="3"/>
      <c r="G101" s="3"/>
      <c r="H101">
        <f t="shared" si="63"/>
        <v>0</v>
      </c>
      <c r="L101">
        <f t="shared" si="12"/>
        <v>0</v>
      </c>
      <c r="M101">
        <f t="shared" si="13"/>
        <v>0</v>
      </c>
      <c r="O101">
        <f t="shared" si="14"/>
        <v>0</v>
      </c>
    </row>
    <row r="102" spans="2:15" x14ac:dyDescent="0.25">
      <c r="B102" s="3"/>
      <c r="C102" s="3"/>
      <c r="D102" s="3"/>
      <c r="E102" s="2" t="e">
        <f t="shared" si="10"/>
        <v>#DIV/0!</v>
      </c>
      <c r="F102" s="3"/>
      <c r="G102" s="3"/>
      <c r="H102">
        <f t="shared" si="63"/>
        <v>0</v>
      </c>
      <c r="L102">
        <f t="shared" si="12"/>
        <v>0</v>
      </c>
      <c r="M102">
        <f t="shared" si="13"/>
        <v>0</v>
      </c>
      <c r="O102">
        <f t="shared" si="14"/>
        <v>0</v>
      </c>
    </row>
    <row r="103" spans="2:15" x14ac:dyDescent="0.25">
      <c r="B103" s="3"/>
      <c r="C103" s="3"/>
      <c r="D103" s="3"/>
      <c r="E103" s="2" t="e">
        <f t="shared" si="10"/>
        <v>#DIV/0!</v>
      </c>
      <c r="F103" s="3"/>
      <c r="G103" s="3"/>
      <c r="H103">
        <f t="shared" si="63"/>
        <v>0</v>
      </c>
      <c r="L103">
        <f t="shared" si="12"/>
        <v>0</v>
      </c>
      <c r="M103">
        <f t="shared" si="13"/>
        <v>0</v>
      </c>
      <c r="O103">
        <f t="shared" si="14"/>
        <v>0</v>
      </c>
    </row>
    <row r="104" spans="2:15" x14ac:dyDescent="0.25">
      <c r="B104" s="3"/>
      <c r="C104" s="3"/>
      <c r="D104" s="3"/>
      <c r="E104" s="2" t="e">
        <f t="shared" si="10"/>
        <v>#DIV/0!</v>
      </c>
      <c r="F104" s="3"/>
      <c r="G104" s="3"/>
      <c r="H104">
        <f t="shared" si="63"/>
        <v>0</v>
      </c>
      <c r="L104">
        <f t="shared" si="12"/>
        <v>0</v>
      </c>
      <c r="M104">
        <f t="shared" si="13"/>
        <v>0</v>
      </c>
      <c r="O104">
        <f t="shared" si="14"/>
        <v>0</v>
      </c>
    </row>
    <row r="105" spans="2:15" x14ac:dyDescent="0.25">
      <c r="B105" s="3"/>
      <c r="C105" s="3"/>
      <c r="D105" s="3"/>
      <c r="E105" s="2" t="e">
        <f t="shared" si="10"/>
        <v>#DIV/0!</v>
      </c>
      <c r="F105" s="3"/>
      <c r="G105" s="3"/>
      <c r="H105">
        <f t="shared" si="63"/>
        <v>0</v>
      </c>
      <c r="L105">
        <f t="shared" si="12"/>
        <v>0</v>
      </c>
      <c r="M105">
        <f t="shared" si="13"/>
        <v>0</v>
      </c>
      <c r="O105">
        <f t="shared" si="14"/>
        <v>0</v>
      </c>
    </row>
    <row r="106" spans="2:15" x14ac:dyDescent="0.25">
      <c r="B106" s="3"/>
      <c r="C106" s="3"/>
      <c r="D106" s="3"/>
      <c r="E106" s="2" t="e">
        <f t="shared" si="10"/>
        <v>#DIV/0!</v>
      </c>
      <c r="F106" s="3"/>
      <c r="G106" s="3"/>
      <c r="H106">
        <f t="shared" si="63"/>
        <v>0</v>
      </c>
      <c r="L106">
        <f t="shared" si="12"/>
        <v>0</v>
      </c>
      <c r="M106">
        <f t="shared" si="13"/>
        <v>0</v>
      </c>
      <c r="O106">
        <f t="shared" si="14"/>
        <v>0</v>
      </c>
    </row>
    <row r="107" spans="2:15" x14ac:dyDescent="0.25">
      <c r="B107" s="3"/>
      <c r="C107" s="3"/>
      <c r="D107" s="3"/>
      <c r="E107" s="2" t="e">
        <f t="shared" si="10"/>
        <v>#DIV/0!</v>
      </c>
      <c r="F107" s="3"/>
      <c r="G107" s="3"/>
      <c r="H107">
        <f t="shared" si="63"/>
        <v>0</v>
      </c>
      <c r="L107">
        <f t="shared" si="12"/>
        <v>0</v>
      </c>
      <c r="M107">
        <f t="shared" si="13"/>
        <v>0</v>
      </c>
      <c r="O107">
        <f t="shared" si="14"/>
        <v>0</v>
      </c>
    </row>
    <row r="108" spans="2:15" x14ac:dyDescent="0.25">
      <c r="B108" s="3"/>
      <c r="C108" s="3"/>
      <c r="D108" s="3"/>
      <c r="E108" s="2" t="e">
        <f t="shared" si="10"/>
        <v>#DIV/0!</v>
      </c>
      <c r="F108" s="3"/>
      <c r="G108" s="3"/>
      <c r="H108">
        <f t="shared" si="63"/>
        <v>0</v>
      </c>
      <c r="L108">
        <f t="shared" si="12"/>
        <v>0</v>
      </c>
      <c r="M108">
        <f t="shared" si="13"/>
        <v>0</v>
      </c>
      <c r="O108">
        <f t="shared" si="14"/>
        <v>0</v>
      </c>
    </row>
    <row r="109" spans="2:15" x14ac:dyDescent="0.25">
      <c r="B109" s="3"/>
      <c r="C109" s="3"/>
      <c r="D109" s="3"/>
      <c r="E109" s="2" t="e">
        <f t="shared" si="10"/>
        <v>#DIV/0!</v>
      </c>
      <c r="F109" s="3"/>
      <c r="G109" s="3"/>
      <c r="H109">
        <f t="shared" si="63"/>
        <v>0</v>
      </c>
      <c r="L109">
        <f t="shared" si="12"/>
        <v>0</v>
      </c>
      <c r="M109">
        <f t="shared" si="13"/>
        <v>0</v>
      </c>
      <c r="O109">
        <f t="shared" si="14"/>
        <v>0</v>
      </c>
    </row>
    <row r="110" spans="2:15" x14ac:dyDescent="0.25">
      <c r="B110" s="3"/>
      <c r="C110" s="3"/>
      <c r="D110" s="3"/>
      <c r="E110" s="2" t="e">
        <f t="shared" si="10"/>
        <v>#DIV/0!</v>
      </c>
      <c r="F110" s="3"/>
      <c r="G110" s="3"/>
      <c r="H110">
        <f t="shared" si="63"/>
        <v>0</v>
      </c>
      <c r="L110">
        <f t="shared" si="12"/>
        <v>0</v>
      </c>
      <c r="M110">
        <f t="shared" si="13"/>
        <v>0</v>
      </c>
      <c r="O110">
        <f t="shared" si="14"/>
        <v>0</v>
      </c>
    </row>
    <row r="111" spans="2:15" x14ac:dyDescent="0.25">
      <c r="B111" s="3"/>
      <c r="C111" s="3"/>
      <c r="D111" s="3"/>
      <c r="E111" s="2" t="e">
        <f t="shared" si="10"/>
        <v>#DIV/0!</v>
      </c>
      <c r="F111" s="3"/>
      <c r="G111" s="3"/>
      <c r="H111">
        <f t="shared" si="63"/>
        <v>0</v>
      </c>
      <c r="L111">
        <f t="shared" si="12"/>
        <v>0</v>
      </c>
      <c r="M111">
        <f t="shared" si="13"/>
        <v>0</v>
      </c>
      <c r="O111">
        <f t="shared" si="14"/>
        <v>0</v>
      </c>
    </row>
    <row r="112" spans="2:15" x14ac:dyDescent="0.25">
      <c r="B112" s="3"/>
      <c r="C112" s="3"/>
      <c r="D112" s="3"/>
      <c r="E112" s="2" t="e">
        <f t="shared" si="10"/>
        <v>#DIV/0!</v>
      </c>
      <c r="F112" s="3"/>
      <c r="G112" s="3"/>
      <c r="H112">
        <f t="shared" si="63"/>
        <v>0</v>
      </c>
      <c r="L112">
        <f t="shared" si="12"/>
        <v>0</v>
      </c>
      <c r="M112">
        <f t="shared" si="13"/>
        <v>0</v>
      </c>
      <c r="O112">
        <f t="shared" si="14"/>
        <v>0</v>
      </c>
    </row>
    <row r="113" spans="2:15" x14ac:dyDescent="0.25">
      <c r="B113" s="3"/>
      <c r="C113" s="3"/>
      <c r="D113" s="3"/>
      <c r="E113" s="2" t="e">
        <f t="shared" si="10"/>
        <v>#DIV/0!</v>
      </c>
      <c r="F113" s="3"/>
      <c r="G113" s="3"/>
      <c r="H113">
        <f t="shared" si="63"/>
        <v>0</v>
      </c>
      <c r="L113">
        <f t="shared" si="12"/>
        <v>0</v>
      </c>
      <c r="M113">
        <f t="shared" si="13"/>
        <v>0</v>
      </c>
      <c r="O113">
        <f t="shared" si="14"/>
        <v>0</v>
      </c>
    </row>
    <row r="114" spans="2:15" x14ac:dyDescent="0.25">
      <c r="B114" s="3"/>
      <c r="C114" s="3"/>
      <c r="D114" s="3"/>
      <c r="E114" s="2" t="e">
        <f t="shared" si="10"/>
        <v>#DIV/0!</v>
      </c>
      <c r="F114" s="3"/>
      <c r="G114" s="3"/>
      <c r="H114">
        <f t="shared" si="63"/>
        <v>0</v>
      </c>
      <c r="L114">
        <f t="shared" si="12"/>
        <v>0</v>
      </c>
      <c r="M114">
        <f t="shared" si="13"/>
        <v>0</v>
      </c>
      <c r="O114">
        <f t="shared" si="14"/>
        <v>0</v>
      </c>
    </row>
    <row r="115" spans="2:15" x14ac:dyDescent="0.25">
      <c r="B115" s="3"/>
      <c r="C115" s="3"/>
      <c r="D115" s="3"/>
      <c r="E115" s="2" t="e">
        <f t="shared" si="10"/>
        <v>#DIV/0!</v>
      </c>
      <c r="F115" s="3"/>
      <c r="G115" s="3"/>
      <c r="H115">
        <f t="shared" si="63"/>
        <v>0</v>
      </c>
      <c r="L115">
        <f t="shared" si="12"/>
        <v>0</v>
      </c>
      <c r="M115">
        <f t="shared" si="13"/>
        <v>0</v>
      </c>
      <c r="O115">
        <f t="shared" si="14"/>
        <v>0</v>
      </c>
    </row>
    <row r="116" spans="2:15" x14ac:dyDescent="0.25">
      <c r="B116" s="3"/>
      <c r="C116" s="3"/>
      <c r="D116" s="3"/>
      <c r="E116" s="2" t="e">
        <f t="shared" si="10"/>
        <v>#DIV/0!</v>
      </c>
      <c r="F116" s="3"/>
      <c r="G116" s="3"/>
      <c r="H116">
        <f t="shared" si="63"/>
        <v>0</v>
      </c>
      <c r="L116">
        <f t="shared" si="12"/>
        <v>0</v>
      </c>
      <c r="M116">
        <f t="shared" si="13"/>
        <v>0</v>
      </c>
      <c r="O116">
        <f t="shared" si="14"/>
        <v>0</v>
      </c>
    </row>
    <row r="117" spans="2:15" x14ac:dyDescent="0.25">
      <c r="B117" s="3"/>
      <c r="C117" s="3"/>
      <c r="D117" s="3"/>
      <c r="E117" s="2" t="e">
        <f t="shared" si="10"/>
        <v>#DIV/0!</v>
      </c>
      <c r="F117" s="3"/>
      <c r="G117" s="3"/>
      <c r="H117">
        <f t="shared" si="63"/>
        <v>0</v>
      </c>
      <c r="L117">
        <f t="shared" si="12"/>
        <v>0</v>
      </c>
      <c r="M117">
        <f t="shared" si="13"/>
        <v>0</v>
      </c>
      <c r="O117">
        <f t="shared" si="14"/>
        <v>0</v>
      </c>
    </row>
    <row r="118" spans="2:15" x14ac:dyDescent="0.25">
      <c r="B118" s="3"/>
      <c r="C118" s="3"/>
      <c r="D118" s="3"/>
      <c r="E118" s="2" t="e">
        <f t="shared" si="10"/>
        <v>#DIV/0!</v>
      </c>
      <c r="F118" s="3"/>
      <c r="G118" s="3"/>
      <c r="H118">
        <f t="shared" si="63"/>
        <v>0</v>
      </c>
      <c r="L118">
        <f t="shared" si="12"/>
        <v>0</v>
      </c>
      <c r="M118">
        <f t="shared" si="13"/>
        <v>0</v>
      </c>
      <c r="O118">
        <f t="shared" si="14"/>
        <v>0</v>
      </c>
    </row>
    <row r="119" spans="2:15" ht="15.75" customHeight="1" x14ac:dyDescent="0.25">
      <c r="B119" s="3"/>
      <c r="C119" s="3"/>
      <c r="D119" s="3"/>
      <c r="E119" s="2" t="e">
        <f t="shared" si="10"/>
        <v>#DIV/0!</v>
      </c>
      <c r="F119" s="3"/>
      <c r="G119" s="3"/>
      <c r="H119">
        <f>F119-G119</f>
        <v>0</v>
      </c>
      <c r="L119">
        <f t="shared" si="12"/>
        <v>0</v>
      </c>
      <c r="M119">
        <f t="shared" si="13"/>
        <v>0</v>
      </c>
      <c r="O119">
        <f t="shared" si="14"/>
        <v>0</v>
      </c>
    </row>
    <row r="120" spans="2:15" ht="15" customHeight="1" x14ac:dyDescent="0.25">
      <c r="B120" s="3"/>
      <c r="C120" s="3"/>
      <c r="D120" s="3"/>
      <c r="E120" s="2" t="e">
        <f t="shared" si="10"/>
        <v>#DIV/0!</v>
      </c>
      <c r="F120" s="3"/>
      <c r="G120" s="3"/>
      <c r="H120">
        <f t="shared" ref="H120:H183" si="66">F120-G120</f>
        <v>0</v>
      </c>
      <c r="L120">
        <f t="shared" si="12"/>
        <v>0</v>
      </c>
      <c r="M120">
        <f t="shared" si="13"/>
        <v>0</v>
      </c>
      <c r="O120">
        <f t="shared" si="14"/>
        <v>0</v>
      </c>
    </row>
    <row r="121" spans="2:15" x14ac:dyDescent="0.25">
      <c r="B121" s="3"/>
      <c r="C121" s="3"/>
      <c r="D121" s="3"/>
      <c r="E121" s="2" t="e">
        <f t="shared" si="10"/>
        <v>#DIV/0!</v>
      </c>
      <c r="F121" s="3"/>
      <c r="G121" s="3"/>
      <c r="H121">
        <f t="shared" si="66"/>
        <v>0</v>
      </c>
      <c r="L121">
        <f t="shared" si="12"/>
        <v>0</v>
      </c>
      <c r="M121">
        <f t="shared" si="13"/>
        <v>0</v>
      </c>
      <c r="O121">
        <f t="shared" si="14"/>
        <v>0</v>
      </c>
    </row>
    <row r="122" spans="2:15" x14ac:dyDescent="0.25">
      <c r="B122" s="3"/>
      <c r="C122" s="3"/>
      <c r="D122" s="3"/>
      <c r="E122" s="2" t="e">
        <f t="shared" si="10"/>
        <v>#DIV/0!</v>
      </c>
      <c r="H122">
        <f t="shared" si="66"/>
        <v>0</v>
      </c>
      <c r="L122">
        <v>0</v>
      </c>
      <c r="M122">
        <f t="shared" si="13"/>
        <v>0</v>
      </c>
      <c r="O122">
        <f t="shared" si="14"/>
        <v>0</v>
      </c>
    </row>
    <row r="123" spans="2:15" ht="14.25" customHeight="1" x14ac:dyDescent="0.25">
      <c r="B123" s="3"/>
      <c r="C123" s="3"/>
      <c r="D123" s="3"/>
      <c r="E123" s="2" t="e">
        <f t="shared" si="10"/>
        <v>#DIV/0!</v>
      </c>
      <c r="H123">
        <f t="shared" si="66"/>
        <v>0</v>
      </c>
      <c r="L123">
        <v>0</v>
      </c>
      <c r="M123">
        <f t="shared" si="13"/>
        <v>0</v>
      </c>
      <c r="O123">
        <f t="shared" si="14"/>
        <v>0</v>
      </c>
    </row>
    <row r="124" spans="2:15" x14ac:dyDescent="0.25">
      <c r="B124" s="3"/>
      <c r="C124" s="3"/>
      <c r="D124" s="3"/>
      <c r="E124" s="2" t="e">
        <f t="shared" si="10"/>
        <v>#DIV/0!</v>
      </c>
      <c r="H124">
        <f t="shared" si="66"/>
        <v>0</v>
      </c>
      <c r="L124">
        <f t="shared" ref="L124:L131" si="67">B124*10</f>
        <v>0</v>
      </c>
      <c r="M124">
        <f t="shared" si="13"/>
        <v>0</v>
      </c>
      <c r="O124">
        <f t="shared" si="14"/>
        <v>0</v>
      </c>
    </row>
    <row r="125" spans="2:15" x14ac:dyDescent="0.25">
      <c r="B125" s="3"/>
      <c r="C125" s="3"/>
      <c r="D125" s="3"/>
      <c r="E125" s="2" t="e">
        <f t="shared" si="10"/>
        <v>#DIV/0!</v>
      </c>
      <c r="H125">
        <f t="shared" si="66"/>
        <v>0</v>
      </c>
      <c r="L125">
        <f t="shared" si="67"/>
        <v>0</v>
      </c>
      <c r="M125">
        <f t="shared" si="13"/>
        <v>0</v>
      </c>
      <c r="O125">
        <f>SUM(I125:N125)</f>
        <v>0</v>
      </c>
    </row>
    <row r="126" spans="2:15" x14ac:dyDescent="0.25">
      <c r="B126" s="3"/>
      <c r="C126" s="3"/>
      <c r="D126" s="3"/>
      <c r="E126" s="2" t="e">
        <f t="shared" si="10"/>
        <v>#DIV/0!</v>
      </c>
      <c r="H126">
        <f t="shared" si="66"/>
        <v>0</v>
      </c>
      <c r="L126">
        <f t="shared" si="67"/>
        <v>0</v>
      </c>
      <c r="M126">
        <f t="shared" si="13"/>
        <v>0</v>
      </c>
      <c r="O126">
        <f t="shared" ref="O126:O189" si="68">SUM(I126:N126)</f>
        <v>0</v>
      </c>
    </row>
    <row r="127" spans="2:15" x14ac:dyDescent="0.25">
      <c r="B127" s="3"/>
      <c r="C127" s="3"/>
      <c r="D127" s="3"/>
      <c r="E127" s="2" t="e">
        <f t="shared" si="10"/>
        <v>#DIV/0!</v>
      </c>
      <c r="L127">
        <f t="shared" si="67"/>
        <v>0</v>
      </c>
      <c r="M127">
        <f t="shared" si="13"/>
        <v>0</v>
      </c>
      <c r="O127">
        <f t="shared" si="68"/>
        <v>0</v>
      </c>
    </row>
    <row r="128" spans="2:15" x14ac:dyDescent="0.25">
      <c r="B128" s="3"/>
      <c r="C128" s="3"/>
      <c r="D128" s="3"/>
      <c r="E128" s="2" t="e">
        <f t="shared" si="10"/>
        <v>#DIV/0!</v>
      </c>
      <c r="H128">
        <f t="shared" ref="H128:H133" si="69">F128-G128</f>
        <v>0</v>
      </c>
      <c r="L128">
        <f t="shared" si="67"/>
        <v>0</v>
      </c>
      <c r="M128">
        <f t="shared" si="13"/>
        <v>0</v>
      </c>
      <c r="O128">
        <f t="shared" si="68"/>
        <v>0</v>
      </c>
    </row>
    <row r="129" spans="2:15" x14ac:dyDescent="0.25">
      <c r="B129" s="3"/>
      <c r="C129" s="3"/>
      <c r="D129" s="3"/>
      <c r="E129" s="2" t="e">
        <f t="shared" si="10"/>
        <v>#DIV/0!</v>
      </c>
      <c r="H129">
        <f t="shared" si="69"/>
        <v>0</v>
      </c>
      <c r="L129">
        <f t="shared" si="67"/>
        <v>0</v>
      </c>
      <c r="M129">
        <f t="shared" si="13"/>
        <v>0</v>
      </c>
      <c r="O129">
        <f t="shared" si="68"/>
        <v>0</v>
      </c>
    </row>
    <row r="130" spans="2:15" x14ac:dyDescent="0.25">
      <c r="B130" s="3"/>
      <c r="C130" s="3"/>
      <c r="D130" s="3"/>
      <c r="E130" s="2" t="e">
        <f t="shared" si="10"/>
        <v>#DIV/0!</v>
      </c>
      <c r="H130">
        <f t="shared" si="69"/>
        <v>0</v>
      </c>
      <c r="L130">
        <f t="shared" si="67"/>
        <v>0</v>
      </c>
      <c r="M130">
        <f t="shared" si="13"/>
        <v>0</v>
      </c>
      <c r="O130">
        <f t="shared" si="68"/>
        <v>0</v>
      </c>
    </row>
    <row r="131" spans="2:15" x14ac:dyDescent="0.25">
      <c r="B131" s="3"/>
      <c r="C131" s="3"/>
      <c r="D131" s="3"/>
      <c r="E131" s="2" t="e">
        <f t="shared" si="10"/>
        <v>#DIV/0!</v>
      </c>
      <c r="H131">
        <f t="shared" si="69"/>
        <v>0</v>
      </c>
      <c r="L131">
        <f t="shared" si="67"/>
        <v>0</v>
      </c>
      <c r="M131">
        <f t="shared" si="13"/>
        <v>0</v>
      </c>
      <c r="O131">
        <f t="shared" si="68"/>
        <v>0</v>
      </c>
    </row>
    <row r="132" spans="2:15" ht="14.25" customHeight="1" x14ac:dyDescent="0.25">
      <c r="B132" s="3"/>
      <c r="C132" s="3"/>
      <c r="D132" s="3"/>
      <c r="E132" s="2" t="e">
        <f t="shared" ref="E132:E195" si="70">(B132)/(B132+C132+D132)</f>
        <v>#DIV/0!</v>
      </c>
      <c r="H132">
        <f t="shared" si="69"/>
        <v>0</v>
      </c>
      <c r="L132">
        <v>0</v>
      </c>
      <c r="M132">
        <f t="shared" ref="M132:M171" si="71">D132*5</f>
        <v>0</v>
      </c>
      <c r="O132">
        <f t="shared" si="68"/>
        <v>0</v>
      </c>
    </row>
    <row r="133" spans="2:15" x14ac:dyDescent="0.25">
      <c r="B133" s="3"/>
      <c r="C133" s="3"/>
      <c r="D133" s="3"/>
      <c r="E133" s="2" t="e">
        <f t="shared" si="70"/>
        <v>#DIV/0!</v>
      </c>
      <c r="H133">
        <f t="shared" si="69"/>
        <v>0</v>
      </c>
      <c r="L133">
        <f t="shared" ref="L133:L196" si="72">B133*10</f>
        <v>0</v>
      </c>
      <c r="M133">
        <f t="shared" si="71"/>
        <v>0</v>
      </c>
      <c r="O133">
        <f t="shared" si="68"/>
        <v>0</v>
      </c>
    </row>
    <row r="134" spans="2:15" x14ac:dyDescent="0.25">
      <c r="B134" s="3"/>
      <c r="C134" s="3"/>
      <c r="D134" s="3"/>
      <c r="E134" s="2" t="e">
        <f t="shared" si="70"/>
        <v>#DIV/0!</v>
      </c>
      <c r="H134">
        <f t="shared" si="66"/>
        <v>0</v>
      </c>
      <c r="L134">
        <f t="shared" si="72"/>
        <v>0</v>
      </c>
      <c r="M134">
        <f t="shared" si="71"/>
        <v>0</v>
      </c>
      <c r="O134">
        <f t="shared" si="68"/>
        <v>0</v>
      </c>
    </row>
    <row r="135" spans="2:15" x14ac:dyDescent="0.25">
      <c r="B135" s="3"/>
      <c r="C135" s="3"/>
      <c r="D135" s="3"/>
      <c r="E135" s="2" t="e">
        <f t="shared" si="70"/>
        <v>#DIV/0!</v>
      </c>
      <c r="H135">
        <f t="shared" si="66"/>
        <v>0</v>
      </c>
      <c r="L135">
        <f t="shared" si="72"/>
        <v>0</v>
      </c>
      <c r="M135">
        <f t="shared" si="71"/>
        <v>0</v>
      </c>
      <c r="O135">
        <f t="shared" si="68"/>
        <v>0</v>
      </c>
    </row>
    <row r="136" spans="2:15" x14ac:dyDescent="0.25">
      <c r="B136" s="3"/>
      <c r="C136" s="3"/>
      <c r="D136" s="3"/>
      <c r="E136" s="2" t="e">
        <f t="shared" si="70"/>
        <v>#DIV/0!</v>
      </c>
      <c r="H136">
        <f t="shared" si="66"/>
        <v>0</v>
      </c>
      <c r="L136">
        <f t="shared" si="72"/>
        <v>0</v>
      </c>
      <c r="M136">
        <f t="shared" si="71"/>
        <v>0</v>
      </c>
      <c r="O136">
        <f t="shared" si="68"/>
        <v>0</v>
      </c>
    </row>
    <row r="137" spans="2:15" ht="14.25" customHeight="1" x14ac:dyDescent="0.25">
      <c r="B137" s="3"/>
      <c r="C137" s="3"/>
      <c r="D137" s="3"/>
      <c r="E137" s="2" t="e">
        <f t="shared" si="70"/>
        <v>#DIV/0!</v>
      </c>
      <c r="H137">
        <f t="shared" si="66"/>
        <v>0</v>
      </c>
      <c r="L137">
        <v>0</v>
      </c>
      <c r="M137">
        <f t="shared" si="71"/>
        <v>0</v>
      </c>
      <c r="O137">
        <f t="shared" si="68"/>
        <v>0</v>
      </c>
    </row>
    <row r="138" spans="2:15" ht="14.25" customHeight="1" x14ac:dyDescent="0.25">
      <c r="B138" s="3"/>
      <c r="C138" s="3"/>
      <c r="D138" s="3"/>
      <c r="E138" s="2" t="e">
        <f t="shared" si="70"/>
        <v>#DIV/0!</v>
      </c>
      <c r="H138">
        <f t="shared" si="66"/>
        <v>0</v>
      </c>
      <c r="L138">
        <v>0</v>
      </c>
      <c r="M138">
        <f t="shared" si="71"/>
        <v>0</v>
      </c>
      <c r="O138">
        <f t="shared" si="68"/>
        <v>0</v>
      </c>
    </row>
    <row r="139" spans="2:15" x14ac:dyDescent="0.25">
      <c r="B139" s="3"/>
      <c r="C139" s="3"/>
      <c r="D139" s="3"/>
      <c r="E139" s="2" t="e">
        <f t="shared" si="70"/>
        <v>#DIV/0!</v>
      </c>
      <c r="H139">
        <f t="shared" si="66"/>
        <v>0</v>
      </c>
      <c r="L139">
        <f t="shared" ref="L139" si="73">B139*10</f>
        <v>0</v>
      </c>
      <c r="M139">
        <f t="shared" si="71"/>
        <v>0</v>
      </c>
      <c r="O139">
        <f t="shared" si="68"/>
        <v>0</v>
      </c>
    </row>
    <row r="140" spans="2:15" x14ac:dyDescent="0.25">
      <c r="B140" s="3"/>
      <c r="C140" s="3"/>
      <c r="D140" s="3"/>
      <c r="E140" s="2" t="e">
        <f t="shared" si="70"/>
        <v>#DIV/0!</v>
      </c>
      <c r="H140">
        <f t="shared" si="66"/>
        <v>0</v>
      </c>
      <c r="L140">
        <f t="shared" si="72"/>
        <v>0</v>
      </c>
      <c r="M140">
        <f t="shared" si="71"/>
        <v>0</v>
      </c>
      <c r="O140">
        <f t="shared" si="68"/>
        <v>0</v>
      </c>
    </row>
    <row r="141" spans="2:15" x14ac:dyDescent="0.25">
      <c r="B141" s="3"/>
      <c r="C141" s="3"/>
      <c r="D141" s="3"/>
      <c r="E141" s="2" t="e">
        <f t="shared" si="70"/>
        <v>#DIV/0!</v>
      </c>
      <c r="H141">
        <f t="shared" si="66"/>
        <v>0</v>
      </c>
      <c r="L141">
        <f t="shared" si="72"/>
        <v>0</v>
      </c>
      <c r="M141">
        <f t="shared" si="71"/>
        <v>0</v>
      </c>
      <c r="O141">
        <f t="shared" si="68"/>
        <v>0</v>
      </c>
    </row>
    <row r="142" spans="2:15" x14ac:dyDescent="0.25">
      <c r="B142" s="3"/>
      <c r="C142" s="3"/>
      <c r="D142" s="3"/>
      <c r="E142" s="2" t="e">
        <f t="shared" si="70"/>
        <v>#DIV/0!</v>
      </c>
      <c r="H142">
        <f t="shared" si="66"/>
        <v>0</v>
      </c>
      <c r="L142">
        <f t="shared" si="72"/>
        <v>0</v>
      </c>
      <c r="M142">
        <f t="shared" si="71"/>
        <v>0</v>
      </c>
      <c r="O142">
        <f t="shared" si="68"/>
        <v>0</v>
      </c>
    </row>
    <row r="143" spans="2:15" x14ac:dyDescent="0.25">
      <c r="B143" s="3"/>
      <c r="C143" s="3"/>
      <c r="D143" s="3"/>
      <c r="E143" s="2" t="e">
        <f t="shared" si="70"/>
        <v>#DIV/0!</v>
      </c>
      <c r="H143">
        <f t="shared" si="66"/>
        <v>0</v>
      </c>
      <c r="L143">
        <f t="shared" si="72"/>
        <v>0</v>
      </c>
      <c r="M143">
        <f t="shared" si="71"/>
        <v>0</v>
      </c>
      <c r="O143">
        <f t="shared" si="68"/>
        <v>0</v>
      </c>
    </row>
    <row r="144" spans="2:15" x14ac:dyDescent="0.25">
      <c r="B144" s="3"/>
      <c r="C144" s="3"/>
      <c r="D144" s="3"/>
      <c r="E144" s="2" t="e">
        <f t="shared" si="70"/>
        <v>#DIV/0!</v>
      </c>
      <c r="H144">
        <f t="shared" si="66"/>
        <v>0</v>
      </c>
      <c r="L144">
        <f t="shared" si="72"/>
        <v>0</v>
      </c>
      <c r="M144">
        <f t="shared" si="71"/>
        <v>0</v>
      </c>
      <c r="O144">
        <f t="shared" si="68"/>
        <v>0</v>
      </c>
    </row>
    <row r="145" spans="2:15" x14ac:dyDescent="0.25">
      <c r="B145" s="3"/>
      <c r="C145" s="3"/>
      <c r="D145" s="3"/>
      <c r="E145" s="2" t="e">
        <f t="shared" si="70"/>
        <v>#DIV/0!</v>
      </c>
      <c r="H145">
        <f t="shared" si="66"/>
        <v>0</v>
      </c>
      <c r="L145">
        <f t="shared" si="72"/>
        <v>0</v>
      </c>
      <c r="M145">
        <f t="shared" si="71"/>
        <v>0</v>
      </c>
      <c r="O145">
        <f t="shared" si="68"/>
        <v>0</v>
      </c>
    </row>
    <row r="146" spans="2:15" x14ac:dyDescent="0.25">
      <c r="B146" s="3"/>
      <c r="C146" s="3"/>
      <c r="D146" s="3"/>
      <c r="E146" s="2" t="e">
        <f t="shared" si="70"/>
        <v>#DIV/0!</v>
      </c>
      <c r="H146">
        <f t="shared" si="66"/>
        <v>0</v>
      </c>
      <c r="L146">
        <f t="shared" si="72"/>
        <v>0</v>
      </c>
      <c r="M146">
        <f t="shared" si="71"/>
        <v>0</v>
      </c>
      <c r="O146">
        <f t="shared" si="68"/>
        <v>0</v>
      </c>
    </row>
    <row r="147" spans="2:15" x14ac:dyDescent="0.25">
      <c r="B147" s="3"/>
      <c r="C147" s="3"/>
      <c r="D147" s="3"/>
      <c r="E147" s="2" t="e">
        <f t="shared" si="70"/>
        <v>#DIV/0!</v>
      </c>
      <c r="H147">
        <f t="shared" si="66"/>
        <v>0</v>
      </c>
      <c r="L147">
        <f t="shared" si="72"/>
        <v>0</v>
      </c>
      <c r="M147">
        <f t="shared" si="71"/>
        <v>0</v>
      </c>
      <c r="O147">
        <f t="shared" si="68"/>
        <v>0</v>
      </c>
    </row>
    <row r="148" spans="2:15" ht="14.25" customHeight="1" x14ac:dyDescent="0.25">
      <c r="B148" s="3"/>
      <c r="C148" s="3"/>
      <c r="D148" s="3"/>
      <c r="E148" s="2" t="e">
        <f t="shared" si="70"/>
        <v>#DIV/0!</v>
      </c>
      <c r="H148">
        <f t="shared" si="66"/>
        <v>0</v>
      </c>
      <c r="L148">
        <v>0</v>
      </c>
      <c r="M148">
        <f t="shared" si="71"/>
        <v>0</v>
      </c>
      <c r="O148">
        <f t="shared" si="68"/>
        <v>0</v>
      </c>
    </row>
    <row r="149" spans="2:15" ht="14.25" customHeight="1" x14ac:dyDescent="0.25">
      <c r="B149" s="3"/>
      <c r="C149" s="3"/>
      <c r="D149" s="3"/>
      <c r="E149" s="2" t="e">
        <f t="shared" si="70"/>
        <v>#DIV/0!</v>
      </c>
      <c r="H149">
        <f t="shared" si="66"/>
        <v>0</v>
      </c>
      <c r="L149">
        <v>0</v>
      </c>
      <c r="M149">
        <f t="shared" si="71"/>
        <v>0</v>
      </c>
      <c r="O149">
        <f t="shared" si="68"/>
        <v>0</v>
      </c>
    </row>
    <row r="150" spans="2:15" x14ac:dyDescent="0.25">
      <c r="B150" s="3"/>
      <c r="C150" s="3"/>
      <c r="D150" s="3"/>
      <c r="E150" s="2" t="e">
        <f t="shared" si="70"/>
        <v>#DIV/0!</v>
      </c>
      <c r="H150">
        <f t="shared" si="66"/>
        <v>0</v>
      </c>
      <c r="L150">
        <f t="shared" si="72"/>
        <v>0</v>
      </c>
      <c r="M150">
        <f t="shared" si="71"/>
        <v>0</v>
      </c>
      <c r="O150">
        <f t="shared" si="68"/>
        <v>0</v>
      </c>
    </row>
    <row r="151" spans="2:15" ht="14.25" customHeight="1" x14ac:dyDescent="0.25">
      <c r="B151" s="3"/>
      <c r="C151" s="3"/>
      <c r="D151" s="3"/>
      <c r="E151" s="2" t="e">
        <f t="shared" si="70"/>
        <v>#DIV/0!</v>
      </c>
      <c r="H151">
        <f t="shared" si="66"/>
        <v>0</v>
      </c>
      <c r="L151">
        <v>0</v>
      </c>
      <c r="M151">
        <f t="shared" si="71"/>
        <v>0</v>
      </c>
      <c r="O151">
        <f t="shared" si="68"/>
        <v>0</v>
      </c>
    </row>
    <row r="152" spans="2:15" x14ac:dyDescent="0.25">
      <c r="B152" s="3"/>
      <c r="C152" s="3"/>
      <c r="D152" s="3"/>
      <c r="E152" s="2" t="e">
        <f t="shared" si="70"/>
        <v>#DIV/0!</v>
      </c>
      <c r="H152">
        <f t="shared" si="66"/>
        <v>0</v>
      </c>
      <c r="L152">
        <f t="shared" ref="L152:L154" si="74">B152*10</f>
        <v>0</v>
      </c>
      <c r="M152">
        <f t="shared" si="71"/>
        <v>0</v>
      </c>
      <c r="O152">
        <f t="shared" si="68"/>
        <v>0</v>
      </c>
    </row>
    <row r="153" spans="2:15" x14ac:dyDescent="0.25">
      <c r="B153" s="3"/>
      <c r="C153" s="3"/>
      <c r="D153" s="3"/>
      <c r="E153" s="2" t="e">
        <f t="shared" si="70"/>
        <v>#DIV/0!</v>
      </c>
      <c r="H153">
        <f t="shared" si="66"/>
        <v>0</v>
      </c>
      <c r="L153">
        <f t="shared" si="74"/>
        <v>0</v>
      </c>
      <c r="M153">
        <f t="shared" si="71"/>
        <v>0</v>
      </c>
      <c r="O153">
        <f t="shared" si="68"/>
        <v>0</v>
      </c>
    </row>
    <row r="154" spans="2:15" ht="16.5" customHeight="1" x14ac:dyDescent="0.25">
      <c r="B154" s="3"/>
      <c r="C154" s="3"/>
      <c r="D154" s="3"/>
      <c r="E154" s="2" t="e">
        <f t="shared" si="70"/>
        <v>#DIV/0!</v>
      </c>
      <c r="H154">
        <f t="shared" si="66"/>
        <v>0</v>
      </c>
      <c r="L154">
        <f t="shared" si="74"/>
        <v>0</v>
      </c>
      <c r="M154">
        <f t="shared" si="71"/>
        <v>0</v>
      </c>
      <c r="O154">
        <f t="shared" si="68"/>
        <v>0</v>
      </c>
    </row>
    <row r="155" spans="2:15" ht="14.25" customHeight="1" x14ac:dyDescent="0.25">
      <c r="B155" s="3"/>
      <c r="C155" s="3"/>
      <c r="D155" s="3"/>
      <c r="E155" s="2" t="e">
        <f t="shared" si="70"/>
        <v>#DIV/0!</v>
      </c>
      <c r="H155">
        <f t="shared" si="66"/>
        <v>0</v>
      </c>
      <c r="L155">
        <v>0</v>
      </c>
      <c r="M155">
        <f t="shared" si="71"/>
        <v>0</v>
      </c>
      <c r="O155">
        <f t="shared" si="68"/>
        <v>0</v>
      </c>
    </row>
    <row r="156" spans="2:15" x14ac:dyDescent="0.25">
      <c r="B156" s="3"/>
      <c r="C156" s="3"/>
      <c r="D156" s="3"/>
      <c r="E156" s="2" t="e">
        <f t="shared" si="70"/>
        <v>#DIV/0!</v>
      </c>
      <c r="H156">
        <f t="shared" si="66"/>
        <v>0</v>
      </c>
      <c r="L156">
        <f t="shared" ref="L156" si="75">B156*10</f>
        <v>0</v>
      </c>
      <c r="M156">
        <f t="shared" si="71"/>
        <v>0</v>
      </c>
      <c r="O156">
        <f t="shared" si="68"/>
        <v>0</v>
      </c>
    </row>
    <row r="157" spans="2:15" x14ac:dyDescent="0.25">
      <c r="B157" s="3"/>
      <c r="C157" s="3"/>
      <c r="D157" s="3"/>
      <c r="E157" s="2" t="e">
        <f t="shared" si="70"/>
        <v>#DIV/0!</v>
      </c>
      <c r="H157">
        <f t="shared" si="66"/>
        <v>0</v>
      </c>
      <c r="L157">
        <f t="shared" si="72"/>
        <v>0</v>
      </c>
      <c r="M157">
        <f t="shared" si="71"/>
        <v>0</v>
      </c>
      <c r="O157">
        <f t="shared" si="68"/>
        <v>0</v>
      </c>
    </row>
    <row r="158" spans="2:15" x14ac:dyDescent="0.25">
      <c r="B158" s="3"/>
      <c r="C158" s="3"/>
      <c r="D158" s="3"/>
      <c r="E158" s="2" t="e">
        <f t="shared" si="70"/>
        <v>#DIV/0!</v>
      </c>
      <c r="H158">
        <f t="shared" si="66"/>
        <v>0</v>
      </c>
      <c r="L158">
        <f t="shared" si="72"/>
        <v>0</v>
      </c>
      <c r="M158">
        <f t="shared" si="71"/>
        <v>0</v>
      </c>
      <c r="O158">
        <f t="shared" si="68"/>
        <v>0</v>
      </c>
    </row>
    <row r="159" spans="2:15" ht="14.25" customHeight="1" x14ac:dyDescent="0.25">
      <c r="B159" s="3"/>
      <c r="C159" s="3"/>
      <c r="D159" s="3"/>
      <c r="E159" s="2" t="e">
        <f t="shared" si="70"/>
        <v>#DIV/0!</v>
      </c>
      <c r="H159">
        <f t="shared" si="66"/>
        <v>0</v>
      </c>
      <c r="L159">
        <v>0</v>
      </c>
      <c r="M159">
        <f t="shared" si="71"/>
        <v>0</v>
      </c>
      <c r="O159">
        <f t="shared" si="68"/>
        <v>0</v>
      </c>
    </row>
    <row r="160" spans="2:15" x14ac:dyDescent="0.25">
      <c r="B160" s="3"/>
      <c r="C160" s="3"/>
      <c r="D160" s="3"/>
      <c r="E160" s="2" t="e">
        <f t="shared" si="70"/>
        <v>#DIV/0!</v>
      </c>
      <c r="H160">
        <f t="shared" si="66"/>
        <v>0</v>
      </c>
      <c r="L160">
        <f t="shared" si="72"/>
        <v>0</v>
      </c>
      <c r="M160">
        <f t="shared" si="71"/>
        <v>0</v>
      </c>
      <c r="O160">
        <f t="shared" si="68"/>
        <v>0</v>
      </c>
    </row>
    <row r="161" spans="2:15" x14ac:dyDescent="0.25">
      <c r="B161" s="3"/>
      <c r="C161" s="3"/>
      <c r="D161" s="3"/>
      <c r="E161" s="2" t="e">
        <f t="shared" si="70"/>
        <v>#DIV/0!</v>
      </c>
      <c r="H161">
        <f t="shared" si="66"/>
        <v>0</v>
      </c>
      <c r="L161">
        <f t="shared" si="72"/>
        <v>0</v>
      </c>
      <c r="M161">
        <f t="shared" si="71"/>
        <v>0</v>
      </c>
      <c r="O161">
        <f t="shared" si="68"/>
        <v>0</v>
      </c>
    </row>
    <row r="162" spans="2:15" x14ac:dyDescent="0.25">
      <c r="B162" s="3"/>
      <c r="C162" s="3"/>
      <c r="D162" s="3"/>
      <c r="E162" s="2" t="e">
        <f t="shared" si="70"/>
        <v>#DIV/0!</v>
      </c>
      <c r="H162">
        <f t="shared" si="66"/>
        <v>0</v>
      </c>
      <c r="L162">
        <f t="shared" si="72"/>
        <v>0</v>
      </c>
      <c r="M162">
        <f t="shared" si="71"/>
        <v>0</v>
      </c>
      <c r="O162">
        <f t="shared" si="68"/>
        <v>0</v>
      </c>
    </row>
    <row r="163" spans="2:15" x14ac:dyDescent="0.25">
      <c r="B163" s="3"/>
      <c r="C163" s="3"/>
      <c r="D163" s="3"/>
      <c r="E163" s="2" t="e">
        <f t="shared" si="70"/>
        <v>#DIV/0!</v>
      </c>
      <c r="H163">
        <f t="shared" si="66"/>
        <v>0</v>
      </c>
      <c r="L163">
        <f t="shared" si="72"/>
        <v>0</v>
      </c>
      <c r="M163">
        <f t="shared" si="71"/>
        <v>0</v>
      </c>
      <c r="O163">
        <f t="shared" si="68"/>
        <v>0</v>
      </c>
    </row>
    <row r="164" spans="2:15" x14ac:dyDescent="0.25">
      <c r="B164" s="3"/>
      <c r="C164" s="3"/>
      <c r="D164" s="3"/>
      <c r="E164" s="2" t="e">
        <f t="shared" si="70"/>
        <v>#DIV/0!</v>
      </c>
      <c r="H164">
        <f t="shared" si="66"/>
        <v>0</v>
      </c>
      <c r="L164">
        <f t="shared" si="72"/>
        <v>0</v>
      </c>
      <c r="M164">
        <f t="shared" si="71"/>
        <v>0</v>
      </c>
      <c r="O164">
        <f t="shared" si="68"/>
        <v>0</v>
      </c>
    </row>
    <row r="165" spans="2:15" x14ac:dyDescent="0.25">
      <c r="E165" s="2" t="e">
        <f t="shared" si="70"/>
        <v>#DIV/0!</v>
      </c>
      <c r="H165">
        <f t="shared" si="66"/>
        <v>0</v>
      </c>
      <c r="L165">
        <f t="shared" si="72"/>
        <v>0</v>
      </c>
      <c r="M165">
        <f t="shared" si="71"/>
        <v>0</v>
      </c>
      <c r="O165">
        <f t="shared" si="68"/>
        <v>0</v>
      </c>
    </row>
    <row r="166" spans="2:15" x14ac:dyDescent="0.25">
      <c r="E166" s="2" t="e">
        <f t="shared" si="70"/>
        <v>#DIV/0!</v>
      </c>
      <c r="H166">
        <f t="shared" si="66"/>
        <v>0</v>
      </c>
      <c r="L166">
        <f t="shared" si="72"/>
        <v>0</v>
      </c>
      <c r="M166">
        <f t="shared" si="71"/>
        <v>0</v>
      </c>
      <c r="O166">
        <f t="shared" si="68"/>
        <v>0</v>
      </c>
    </row>
    <row r="167" spans="2:15" x14ac:dyDescent="0.25">
      <c r="E167" s="2" t="e">
        <f t="shared" si="70"/>
        <v>#DIV/0!</v>
      </c>
      <c r="H167">
        <f t="shared" si="66"/>
        <v>0</v>
      </c>
      <c r="L167">
        <f t="shared" si="72"/>
        <v>0</v>
      </c>
      <c r="M167">
        <f t="shared" si="71"/>
        <v>0</v>
      </c>
      <c r="O167">
        <f t="shared" si="68"/>
        <v>0</v>
      </c>
    </row>
    <row r="168" spans="2:15" x14ac:dyDescent="0.25">
      <c r="E168" s="2" t="e">
        <f t="shared" si="70"/>
        <v>#DIV/0!</v>
      </c>
      <c r="H168">
        <f t="shared" si="66"/>
        <v>0</v>
      </c>
      <c r="L168">
        <f t="shared" si="72"/>
        <v>0</v>
      </c>
      <c r="M168">
        <f t="shared" si="71"/>
        <v>0</v>
      </c>
      <c r="O168">
        <f t="shared" si="68"/>
        <v>0</v>
      </c>
    </row>
    <row r="169" spans="2:15" x14ac:dyDescent="0.25">
      <c r="E169" s="2" t="e">
        <f t="shared" si="70"/>
        <v>#DIV/0!</v>
      </c>
      <c r="H169">
        <f t="shared" si="66"/>
        <v>0</v>
      </c>
      <c r="L169">
        <f t="shared" si="72"/>
        <v>0</v>
      </c>
      <c r="M169">
        <f t="shared" si="71"/>
        <v>0</v>
      </c>
      <c r="O169">
        <f t="shared" si="68"/>
        <v>0</v>
      </c>
    </row>
    <row r="170" spans="2:15" x14ac:dyDescent="0.25">
      <c r="E170" s="2" t="e">
        <f t="shared" si="70"/>
        <v>#DIV/0!</v>
      </c>
      <c r="H170">
        <f t="shared" si="66"/>
        <v>0</v>
      </c>
      <c r="L170">
        <f t="shared" si="72"/>
        <v>0</v>
      </c>
      <c r="M170">
        <f t="shared" si="71"/>
        <v>0</v>
      </c>
      <c r="O170">
        <f t="shared" si="68"/>
        <v>0</v>
      </c>
    </row>
    <row r="171" spans="2:15" x14ac:dyDescent="0.25">
      <c r="E171" s="2" t="e">
        <f t="shared" si="70"/>
        <v>#DIV/0!</v>
      </c>
      <c r="H171">
        <f t="shared" si="66"/>
        <v>0</v>
      </c>
      <c r="L171">
        <f t="shared" si="72"/>
        <v>0</v>
      </c>
      <c r="M171">
        <f t="shared" si="71"/>
        <v>0</v>
      </c>
      <c r="O171">
        <f t="shared" si="68"/>
        <v>0</v>
      </c>
    </row>
    <row r="172" spans="2:15" x14ac:dyDescent="0.25">
      <c r="E172" s="2" t="e">
        <f t="shared" si="70"/>
        <v>#DIV/0!</v>
      </c>
      <c r="H172">
        <f t="shared" si="66"/>
        <v>0</v>
      </c>
      <c r="L172">
        <f t="shared" si="72"/>
        <v>0</v>
      </c>
      <c r="M172">
        <v>0</v>
      </c>
      <c r="O172">
        <f t="shared" si="68"/>
        <v>0</v>
      </c>
    </row>
    <row r="173" spans="2:15" x14ac:dyDescent="0.25">
      <c r="E173" s="2" t="e">
        <f t="shared" si="70"/>
        <v>#DIV/0!</v>
      </c>
      <c r="H173">
        <f t="shared" si="66"/>
        <v>0</v>
      </c>
      <c r="L173">
        <f t="shared" si="72"/>
        <v>0</v>
      </c>
      <c r="M173">
        <f t="shared" ref="M173:M231" si="76">D173*5</f>
        <v>0</v>
      </c>
      <c r="O173">
        <f t="shared" si="68"/>
        <v>0</v>
      </c>
    </row>
    <row r="174" spans="2:15" x14ac:dyDescent="0.25">
      <c r="E174" s="2" t="e">
        <f t="shared" si="70"/>
        <v>#DIV/0!</v>
      </c>
      <c r="H174">
        <f t="shared" si="66"/>
        <v>0</v>
      </c>
      <c r="L174">
        <f t="shared" si="72"/>
        <v>0</v>
      </c>
      <c r="M174">
        <f t="shared" si="76"/>
        <v>0</v>
      </c>
      <c r="O174">
        <f t="shared" si="68"/>
        <v>0</v>
      </c>
    </row>
    <row r="175" spans="2:15" x14ac:dyDescent="0.25">
      <c r="E175" s="2" t="e">
        <f t="shared" si="70"/>
        <v>#DIV/0!</v>
      </c>
      <c r="H175">
        <f t="shared" si="66"/>
        <v>0</v>
      </c>
      <c r="L175">
        <f t="shared" si="72"/>
        <v>0</v>
      </c>
      <c r="M175">
        <f t="shared" si="76"/>
        <v>0</v>
      </c>
      <c r="O175">
        <f t="shared" si="68"/>
        <v>0</v>
      </c>
    </row>
    <row r="176" spans="2:15" x14ac:dyDescent="0.25">
      <c r="E176" s="2" t="e">
        <f t="shared" si="70"/>
        <v>#DIV/0!</v>
      </c>
      <c r="H176">
        <f t="shared" si="66"/>
        <v>0</v>
      </c>
      <c r="L176">
        <f t="shared" si="72"/>
        <v>0</v>
      </c>
      <c r="M176">
        <f t="shared" si="76"/>
        <v>0</v>
      </c>
      <c r="O176">
        <f t="shared" si="68"/>
        <v>0</v>
      </c>
    </row>
    <row r="177" spans="5:15" x14ac:dyDescent="0.25">
      <c r="E177" s="2" t="e">
        <f t="shared" si="70"/>
        <v>#DIV/0!</v>
      </c>
      <c r="H177">
        <f t="shared" si="66"/>
        <v>0</v>
      </c>
      <c r="L177">
        <f t="shared" si="72"/>
        <v>0</v>
      </c>
      <c r="M177">
        <f t="shared" si="76"/>
        <v>0</v>
      </c>
      <c r="O177">
        <f t="shared" si="68"/>
        <v>0</v>
      </c>
    </row>
    <row r="178" spans="5:15" x14ac:dyDescent="0.25">
      <c r="E178" s="2" t="e">
        <f t="shared" si="70"/>
        <v>#DIV/0!</v>
      </c>
      <c r="H178">
        <f t="shared" si="66"/>
        <v>0</v>
      </c>
      <c r="L178">
        <f t="shared" si="72"/>
        <v>0</v>
      </c>
      <c r="M178">
        <f t="shared" si="76"/>
        <v>0</v>
      </c>
      <c r="O178">
        <f t="shared" si="68"/>
        <v>0</v>
      </c>
    </row>
    <row r="179" spans="5:15" x14ac:dyDescent="0.25">
      <c r="E179" s="2" t="e">
        <f t="shared" si="70"/>
        <v>#DIV/0!</v>
      </c>
      <c r="H179">
        <f t="shared" si="66"/>
        <v>0</v>
      </c>
      <c r="L179">
        <f t="shared" si="72"/>
        <v>0</v>
      </c>
      <c r="M179">
        <f t="shared" si="76"/>
        <v>0</v>
      </c>
      <c r="O179">
        <f t="shared" si="68"/>
        <v>0</v>
      </c>
    </row>
    <row r="180" spans="5:15" x14ac:dyDescent="0.25">
      <c r="E180" s="2" t="e">
        <f t="shared" si="70"/>
        <v>#DIV/0!</v>
      </c>
      <c r="H180">
        <f t="shared" si="66"/>
        <v>0</v>
      </c>
      <c r="L180">
        <f t="shared" si="72"/>
        <v>0</v>
      </c>
      <c r="M180">
        <f t="shared" si="76"/>
        <v>0</v>
      </c>
      <c r="O180">
        <f t="shared" si="68"/>
        <v>0</v>
      </c>
    </row>
    <row r="181" spans="5:15" x14ac:dyDescent="0.25">
      <c r="E181" s="2" t="e">
        <f t="shared" si="70"/>
        <v>#DIV/0!</v>
      </c>
      <c r="H181">
        <f t="shared" si="66"/>
        <v>0</v>
      </c>
      <c r="L181">
        <f t="shared" si="72"/>
        <v>0</v>
      </c>
      <c r="M181">
        <f t="shared" si="76"/>
        <v>0</v>
      </c>
      <c r="O181">
        <f t="shared" si="68"/>
        <v>0</v>
      </c>
    </row>
    <row r="182" spans="5:15" x14ac:dyDescent="0.25">
      <c r="E182" s="2" t="e">
        <f t="shared" si="70"/>
        <v>#DIV/0!</v>
      </c>
      <c r="H182">
        <f t="shared" si="66"/>
        <v>0</v>
      </c>
      <c r="L182">
        <f t="shared" si="72"/>
        <v>0</v>
      </c>
      <c r="M182">
        <f t="shared" si="76"/>
        <v>0</v>
      </c>
      <c r="O182">
        <f t="shared" si="68"/>
        <v>0</v>
      </c>
    </row>
    <row r="183" spans="5:15" x14ac:dyDescent="0.25">
      <c r="E183" s="2" t="e">
        <f t="shared" si="70"/>
        <v>#DIV/0!</v>
      </c>
      <c r="H183">
        <f t="shared" si="66"/>
        <v>0</v>
      </c>
      <c r="L183">
        <f t="shared" si="72"/>
        <v>0</v>
      </c>
      <c r="M183">
        <f t="shared" si="76"/>
        <v>0</v>
      </c>
      <c r="O183">
        <f t="shared" si="68"/>
        <v>0</v>
      </c>
    </row>
    <row r="184" spans="5:15" x14ac:dyDescent="0.25">
      <c r="E184" s="2" t="e">
        <f t="shared" si="70"/>
        <v>#DIV/0!</v>
      </c>
      <c r="H184">
        <f t="shared" ref="H184:H231" si="77">F184-G184</f>
        <v>0</v>
      </c>
      <c r="L184">
        <f t="shared" si="72"/>
        <v>0</v>
      </c>
      <c r="M184">
        <f t="shared" si="76"/>
        <v>0</v>
      </c>
      <c r="O184">
        <f t="shared" si="68"/>
        <v>0</v>
      </c>
    </row>
    <row r="185" spans="5:15" x14ac:dyDescent="0.25">
      <c r="E185" s="2" t="e">
        <f t="shared" si="70"/>
        <v>#DIV/0!</v>
      </c>
      <c r="H185">
        <f t="shared" si="77"/>
        <v>0</v>
      </c>
      <c r="L185">
        <f t="shared" si="72"/>
        <v>0</v>
      </c>
      <c r="M185">
        <f t="shared" si="76"/>
        <v>0</v>
      </c>
      <c r="O185">
        <f t="shared" si="68"/>
        <v>0</v>
      </c>
    </row>
    <row r="186" spans="5:15" x14ac:dyDescent="0.25">
      <c r="E186" s="2" t="e">
        <f t="shared" si="70"/>
        <v>#DIV/0!</v>
      </c>
      <c r="H186">
        <f t="shared" si="77"/>
        <v>0</v>
      </c>
      <c r="L186">
        <f t="shared" si="72"/>
        <v>0</v>
      </c>
      <c r="M186">
        <f t="shared" si="76"/>
        <v>0</v>
      </c>
      <c r="O186">
        <f t="shared" si="68"/>
        <v>0</v>
      </c>
    </row>
    <row r="187" spans="5:15" x14ac:dyDescent="0.25">
      <c r="E187" s="2" t="e">
        <f t="shared" si="70"/>
        <v>#DIV/0!</v>
      </c>
      <c r="H187">
        <f t="shared" si="77"/>
        <v>0</v>
      </c>
      <c r="L187">
        <f t="shared" si="72"/>
        <v>0</v>
      </c>
      <c r="M187">
        <f t="shared" si="76"/>
        <v>0</v>
      </c>
      <c r="O187">
        <f t="shared" si="68"/>
        <v>0</v>
      </c>
    </row>
    <row r="188" spans="5:15" x14ac:dyDescent="0.25">
      <c r="E188" s="2" t="e">
        <f t="shared" si="70"/>
        <v>#DIV/0!</v>
      </c>
      <c r="H188">
        <f t="shared" si="77"/>
        <v>0</v>
      </c>
      <c r="L188">
        <f t="shared" si="72"/>
        <v>0</v>
      </c>
      <c r="M188">
        <f t="shared" si="76"/>
        <v>0</v>
      </c>
      <c r="O188">
        <f t="shared" si="68"/>
        <v>0</v>
      </c>
    </row>
    <row r="189" spans="5:15" x14ac:dyDescent="0.25">
      <c r="E189" s="2" t="e">
        <f t="shared" si="70"/>
        <v>#DIV/0!</v>
      </c>
      <c r="H189">
        <f t="shared" si="77"/>
        <v>0</v>
      </c>
      <c r="L189">
        <f t="shared" si="72"/>
        <v>0</v>
      </c>
      <c r="M189">
        <f t="shared" si="76"/>
        <v>0</v>
      </c>
      <c r="O189">
        <f t="shared" si="68"/>
        <v>0</v>
      </c>
    </row>
    <row r="190" spans="5:15" x14ac:dyDescent="0.25">
      <c r="E190" s="2" t="e">
        <f t="shared" si="70"/>
        <v>#DIV/0!</v>
      </c>
      <c r="H190">
        <f t="shared" si="77"/>
        <v>0</v>
      </c>
      <c r="L190">
        <f t="shared" si="72"/>
        <v>0</v>
      </c>
      <c r="M190">
        <f t="shared" si="76"/>
        <v>0</v>
      </c>
      <c r="O190">
        <f t="shared" ref="O190:O231" si="78">SUM(I190:N190)</f>
        <v>0</v>
      </c>
    </row>
    <row r="191" spans="5:15" x14ac:dyDescent="0.25">
      <c r="E191" s="2" t="e">
        <f t="shared" si="70"/>
        <v>#DIV/0!</v>
      </c>
      <c r="H191">
        <f t="shared" si="77"/>
        <v>0</v>
      </c>
      <c r="L191">
        <f t="shared" si="72"/>
        <v>0</v>
      </c>
      <c r="M191">
        <f t="shared" si="76"/>
        <v>0</v>
      </c>
      <c r="O191">
        <f t="shared" si="78"/>
        <v>0</v>
      </c>
    </row>
    <row r="192" spans="5:15" x14ac:dyDescent="0.25">
      <c r="E192" s="2" t="e">
        <f t="shared" si="70"/>
        <v>#DIV/0!</v>
      </c>
      <c r="H192">
        <f t="shared" si="77"/>
        <v>0</v>
      </c>
      <c r="L192">
        <f t="shared" si="72"/>
        <v>0</v>
      </c>
      <c r="M192">
        <f t="shared" si="76"/>
        <v>0</v>
      </c>
      <c r="O192">
        <f t="shared" si="78"/>
        <v>0</v>
      </c>
    </row>
    <row r="193" spans="1:16" x14ac:dyDescent="0.25">
      <c r="A193" s="6"/>
      <c r="B193" s="4"/>
      <c r="C193" s="4"/>
      <c r="D193" s="4"/>
      <c r="E193" s="5" t="e">
        <f t="shared" si="70"/>
        <v>#DIV/0!</v>
      </c>
      <c r="F193" s="4"/>
      <c r="G193" s="4"/>
      <c r="H193" s="4">
        <f t="shared" si="77"/>
        <v>0</v>
      </c>
      <c r="I193" s="4"/>
      <c r="J193" s="4"/>
      <c r="K193" s="4"/>
      <c r="L193" s="4">
        <f t="shared" si="72"/>
        <v>0</v>
      </c>
      <c r="M193" s="4">
        <f t="shared" si="76"/>
        <v>0</v>
      </c>
      <c r="N193" s="4"/>
      <c r="O193" s="4">
        <f t="shared" si="78"/>
        <v>0</v>
      </c>
      <c r="P193" s="4"/>
    </row>
    <row r="194" spans="1:16" x14ac:dyDescent="0.25">
      <c r="E194" s="2" t="e">
        <f t="shared" si="70"/>
        <v>#DIV/0!</v>
      </c>
      <c r="H194">
        <f t="shared" si="77"/>
        <v>0</v>
      </c>
      <c r="L194">
        <f t="shared" si="72"/>
        <v>0</v>
      </c>
      <c r="M194">
        <f t="shared" si="76"/>
        <v>0</v>
      </c>
      <c r="O194">
        <f t="shared" si="78"/>
        <v>0</v>
      </c>
      <c r="P194" s="4"/>
    </row>
    <row r="195" spans="1:16" x14ac:dyDescent="0.25">
      <c r="E195" s="2" t="e">
        <f t="shared" si="70"/>
        <v>#DIV/0!</v>
      </c>
      <c r="H195">
        <f t="shared" si="77"/>
        <v>0</v>
      </c>
      <c r="L195">
        <f t="shared" si="72"/>
        <v>0</v>
      </c>
      <c r="M195">
        <f t="shared" si="76"/>
        <v>0</v>
      </c>
      <c r="O195">
        <f t="shared" si="78"/>
        <v>0</v>
      </c>
    </row>
    <row r="196" spans="1:16" x14ac:dyDescent="0.25">
      <c r="E196" s="2" t="e">
        <f t="shared" ref="E196:E231" si="79">(B196)/(B196+C196+D196)</f>
        <v>#DIV/0!</v>
      </c>
      <c r="H196">
        <f t="shared" si="77"/>
        <v>0</v>
      </c>
      <c r="L196">
        <f t="shared" si="72"/>
        <v>0</v>
      </c>
      <c r="M196">
        <f t="shared" si="76"/>
        <v>0</v>
      </c>
      <c r="O196">
        <f t="shared" si="78"/>
        <v>0</v>
      </c>
    </row>
    <row r="197" spans="1:16" x14ac:dyDescent="0.25">
      <c r="A197" s="6"/>
      <c r="B197" s="4"/>
      <c r="C197" s="4"/>
      <c r="D197" s="4"/>
      <c r="E197" s="5" t="e">
        <f t="shared" si="79"/>
        <v>#DIV/0!</v>
      </c>
      <c r="F197" s="4"/>
      <c r="G197" s="4"/>
      <c r="H197" s="4">
        <f t="shared" si="77"/>
        <v>0</v>
      </c>
      <c r="I197" s="4"/>
      <c r="J197" s="4"/>
      <c r="K197" s="4"/>
      <c r="L197" s="4">
        <f t="shared" ref="L197:L208" si="80">B197*10</f>
        <v>0</v>
      </c>
      <c r="M197" s="4">
        <f t="shared" si="76"/>
        <v>0</v>
      </c>
      <c r="N197" s="4"/>
      <c r="O197" s="4">
        <f t="shared" si="78"/>
        <v>0</v>
      </c>
      <c r="P197" s="4"/>
    </row>
    <row r="198" spans="1:16" x14ac:dyDescent="0.25">
      <c r="A198" s="6"/>
      <c r="B198" s="4"/>
      <c r="C198" s="4"/>
      <c r="D198" s="4"/>
      <c r="E198" s="5" t="e">
        <f t="shared" si="79"/>
        <v>#DIV/0!</v>
      </c>
      <c r="F198" s="4"/>
      <c r="G198" s="4"/>
      <c r="H198" s="4">
        <f t="shared" si="77"/>
        <v>0</v>
      </c>
      <c r="I198" s="4"/>
      <c r="J198" s="4"/>
      <c r="K198" s="4"/>
      <c r="L198" s="4">
        <f t="shared" si="80"/>
        <v>0</v>
      </c>
      <c r="M198" s="4">
        <f t="shared" si="76"/>
        <v>0</v>
      </c>
      <c r="N198" s="4"/>
      <c r="O198" s="4">
        <f t="shared" si="78"/>
        <v>0</v>
      </c>
      <c r="P198" s="4"/>
    </row>
    <row r="199" spans="1:16" x14ac:dyDescent="0.25">
      <c r="A199" s="6"/>
      <c r="B199" s="4"/>
      <c r="C199" s="4"/>
      <c r="D199" s="4"/>
      <c r="E199" s="5" t="e">
        <f t="shared" si="79"/>
        <v>#DIV/0!</v>
      </c>
      <c r="F199" s="4"/>
      <c r="G199" s="4"/>
      <c r="H199" s="4">
        <f t="shared" si="77"/>
        <v>0</v>
      </c>
      <c r="I199" s="4"/>
      <c r="J199" s="4"/>
      <c r="K199" s="4"/>
      <c r="L199" s="4">
        <f t="shared" si="80"/>
        <v>0</v>
      </c>
      <c r="M199" s="4">
        <f t="shared" si="76"/>
        <v>0</v>
      </c>
      <c r="N199" s="4"/>
      <c r="O199" s="4">
        <f t="shared" si="78"/>
        <v>0</v>
      </c>
      <c r="P199" s="4"/>
    </row>
    <row r="200" spans="1:16" x14ac:dyDescent="0.25">
      <c r="A200" s="6"/>
      <c r="B200" s="4"/>
      <c r="C200" s="4"/>
      <c r="D200" s="4"/>
      <c r="E200" s="5" t="e">
        <f t="shared" si="79"/>
        <v>#DIV/0!</v>
      </c>
      <c r="F200" s="4"/>
      <c r="G200" s="4"/>
      <c r="H200" s="4">
        <f t="shared" si="77"/>
        <v>0</v>
      </c>
      <c r="I200" s="4"/>
      <c r="J200" s="4"/>
      <c r="K200" s="4"/>
      <c r="L200" s="4">
        <f t="shared" si="80"/>
        <v>0</v>
      </c>
      <c r="M200" s="4">
        <f t="shared" si="76"/>
        <v>0</v>
      </c>
      <c r="N200" s="4"/>
      <c r="O200" s="4">
        <f t="shared" si="78"/>
        <v>0</v>
      </c>
      <c r="P200" s="4"/>
    </row>
    <row r="201" spans="1:16" x14ac:dyDescent="0.25">
      <c r="A201" s="6"/>
      <c r="B201" s="4"/>
      <c r="C201" s="4"/>
      <c r="D201" s="4"/>
      <c r="E201" s="5" t="e">
        <f t="shared" si="79"/>
        <v>#DIV/0!</v>
      </c>
      <c r="F201" s="4"/>
      <c r="G201" s="4"/>
      <c r="H201" s="4">
        <f t="shared" si="77"/>
        <v>0</v>
      </c>
      <c r="I201" s="4"/>
      <c r="J201" s="4"/>
      <c r="K201" s="4"/>
      <c r="L201" s="4">
        <f t="shared" si="80"/>
        <v>0</v>
      </c>
      <c r="M201" s="4">
        <f t="shared" si="76"/>
        <v>0</v>
      </c>
      <c r="N201" s="4"/>
      <c r="O201" s="4">
        <f t="shared" si="78"/>
        <v>0</v>
      </c>
      <c r="P201" s="4"/>
    </row>
    <row r="202" spans="1:16" x14ac:dyDescent="0.25">
      <c r="A202" s="6"/>
      <c r="B202" s="4"/>
      <c r="C202" s="4"/>
      <c r="D202" s="4"/>
      <c r="E202" s="5" t="e">
        <f t="shared" si="79"/>
        <v>#DIV/0!</v>
      </c>
      <c r="F202" s="4"/>
      <c r="G202" s="4"/>
      <c r="H202" s="4">
        <f t="shared" si="77"/>
        <v>0</v>
      </c>
      <c r="I202" s="4"/>
      <c r="J202" s="4"/>
      <c r="K202" s="4"/>
      <c r="L202" s="4">
        <f t="shared" si="80"/>
        <v>0</v>
      </c>
      <c r="M202" s="4">
        <f t="shared" si="76"/>
        <v>0</v>
      </c>
      <c r="N202" s="4"/>
      <c r="O202" s="4">
        <f t="shared" si="78"/>
        <v>0</v>
      </c>
    </row>
    <row r="203" spans="1:16" x14ac:dyDescent="0.25">
      <c r="E203" s="2" t="e">
        <f t="shared" si="79"/>
        <v>#DIV/0!</v>
      </c>
      <c r="H203">
        <f t="shared" si="77"/>
        <v>0</v>
      </c>
      <c r="L203">
        <f t="shared" si="80"/>
        <v>0</v>
      </c>
      <c r="M203">
        <f t="shared" si="76"/>
        <v>0</v>
      </c>
      <c r="O203">
        <f t="shared" si="78"/>
        <v>0</v>
      </c>
    </row>
    <row r="204" spans="1:16" x14ac:dyDescent="0.25">
      <c r="E204" s="2" t="e">
        <f t="shared" si="79"/>
        <v>#DIV/0!</v>
      </c>
      <c r="H204">
        <f t="shared" si="77"/>
        <v>0</v>
      </c>
      <c r="L204">
        <f t="shared" si="80"/>
        <v>0</v>
      </c>
      <c r="M204">
        <f t="shared" si="76"/>
        <v>0</v>
      </c>
      <c r="O204">
        <f t="shared" si="78"/>
        <v>0</v>
      </c>
    </row>
    <row r="205" spans="1:16" x14ac:dyDescent="0.25">
      <c r="E205" s="2" t="e">
        <f t="shared" si="79"/>
        <v>#DIV/0!</v>
      </c>
      <c r="H205">
        <f t="shared" si="77"/>
        <v>0</v>
      </c>
      <c r="L205">
        <f t="shared" si="80"/>
        <v>0</v>
      </c>
      <c r="M205">
        <f t="shared" si="76"/>
        <v>0</v>
      </c>
      <c r="O205">
        <f t="shared" si="78"/>
        <v>0</v>
      </c>
    </row>
    <row r="206" spans="1:16" x14ac:dyDescent="0.25">
      <c r="E206" s="2" t="e">
        <f t="shared" si="79"/>
        <v>#DIV/0!</v>
      </c>
      <c r="H206">
        <f t="shared" si="77"/>
        <v>0</v>
      </c>
      <c r="L206">
        <f t="shared" si="80"/>
        <v>0</v>
      </c>
      <c r="M206">
        <f t="shared" si="76"/>
        <v>0</v>
      </c>
      <c r="O206">
        <f t="shared" si="78"/>
        <v>0</v>
      </c>
    </row>
    <row r="207" spans="1:16" x14ac:dyDescent="0.25">
      <c r="E207" s="2" t="e">
        <f t="shared" si="79"/>
        <v>#DIV/0!</v>
      </c>
      <c r="H207">
        <f t="shared" si="77"/>
        <v>0</v>
      </c>
      <c r="L207">
        <f t="shared" si="80"/>
        <v>0</v>
      </c>
      <c r="M207">
        <f t="shared" si="76"/>
        <v>0</v>
      </c>
      <c r="O207">
        <f t="shared" si="78"/>
        <v>0</v>
      </c>
    </row>
    <row r="208" spans="1:16" x14ac:dyDescent="0.25">
      <c r="E208" s="2" t="e">
        <f t="shared" si="79"/>
        <v>#DIV/0!</v>
      </c>
      <c r="H208">
        <f t="shared" si="77"/>
        <v>0</v>
      </c>
      <c r="L208">
        <f t="shared" si="80"/>
        <v>0</v>
      </c>
      <c r="M208">
        <f t="shared" si="76"/>
        <v>0</v>
      </c>
      <c r="O208">
        <f t="shared" si="78"/>
        <v>0</v>
      </c>
    </row>
    <row r="209" spans="5:15" x14ac:dyDescent="0.25">
      <c r="E209" s="2" t="e">
        <f t="shared" si="79"/>
        <v>#DIV/0!</v>
      </c>
      <c r="H209">
        <f t="shared" si="77"/>
        <v>0</v>
      </c>
      <c r="M209">
        <f t="shared" si="76"/>
        <v>0</v>
      </c>
      <c r="O209">
        <f t="shared" si="78"/>
        <v>0</v>
      </c>
    </row>
    <row r="210" spans="5:15" x14ac:dyDescent="0.25">
      <c r="E210" s="2" t="e">
        <f t="shared" si="79"/>
        <v>#DIV/0!</v>
      </c>
      <c r="H210">
        <f t="shared" si="77"/>
        <v>0</v>
      </c>
      <c r="M210">
        <f t="shared" si="76"/>
        <v>0</v>
      </c>
      <c r="O210">
        <f t="shared" si="78"/>
        <v>0</v>
      </c>
    </row>
    <row r="211" spans="5:15" x14ac:dyDescent="0.25">
      <c r="E211" s="2" t="e">
        <f t="shared" si="79"/>
        <v>#DIV/0!</v>
      </c>
      <c r="H211">
        <f t="shared" si="77"/>
        <v>0</v>
      </c>
      <c r="M211">
        <f t="shared" si="76"/>
        <v>0</v>
      </c>
      <c r="O211">
        <f t="shared" si="78"/>
        <v>0</v>
      </c>
    </row>
    <row r="212" spans="5:15" x14ac:dyDescent="0.25">
      <c r="E212" s="2" t="e">
        <f t="shared" si="79"/>
        <v>#DIV/0!</v>
      </c>
      <c r="H212">
        <f t="shared" si="77"/>
        <v>0</v>
      </c>
      <c r="M212">
        <f t="shared" si="76"/>
        <v>0</v>
      </c>
      <c r="O212">
        <f t="shared" si="78"/>
        <v>0</v>
      </c>
    </row>
    <row r="213" spans="5:15" x14ac:dyDescent="0.25">
      <c r="E213" s="2" t="e">
        <f t="shared" si="79"/>
        <v>#DIV/0!</v>
      </c>
      <c r="H213">
        <f t="shared" si="77"/>
        <v>0</v>
      </c>
      <c r="M213">
        <f t="shared" si="76"/>
        <v>0</v>
      </c>
      <c r="O213">
        <f t="shared" si="78"/>
        <v>0</v>
      </c>
    </row>
    <row r="214" spans="5:15" x14ac:dyDescent="0.25">
      <c r="E214" s="2" t="e">
        <f t="shared" si="79"/>
        <v>#DIV/0!</v>
      </c>
      <c r="H214">
        <f t="shared" si="77"/>
        <v>0</v>
      </c>
      <c r="M214">
        <f t="shared" si="76"/>
        <v>0</v>
      </c>
      <c r="O214">
        <f t="shared" si="78"/>
        <v>0</v>
      </c>
    </row>
    <row r="215" spans="5:15" x14ac:dyDescent="0.25">
      <c r="E215" s="2" t="e">
        <f t="shared" si="79"/>
        <v>#DIV/0!</v>
      </c>
      <c r="H215">
        <f t="shared" si="77"/>
        <v>0</v>
      </c>
      <c r="M215">
        <f t="shared" si="76"/>
        <v>0</v>
      </c>
      <c r="O215">
        <f t="shared" si="78"/>
        <v>0</v>
      </c>
    </row>
    <row r="216" spans="5:15" x14ac:dyDescent="0.25">
      <c r="E216" s="2" t="e">
        <f t="shared" si="79"/>
        <v>#DIV/0!</v>
      </c>
      <c r="H216">
        <f t="shared" si="77"/>
        <v>0</v>
      </c>
      <c r="M216">
        <f t="shared" si="76"/>
        <v>0</v>
      </c>
      <c r="O216">
        <f t="shared" si="78"/>
        <v>0</v>
      </c>
    </row>
    <row r="217" spans="5:15" x14ac:dyDescent="0.25">
      <c r="E217" s="2" t="e">
        <f t="shared" si="79"/>
        <v>#DIV/0!</v>
      </c>
      <c r="H217">
        <f t="shared" si="77"/>
        <v>0</v>
      </c>
      <c r="M217">
        <f t="shared" si="76"/>
        <v>0</v>
      </c>
      <c r="O217">
        <f t="shared" si="78"/>
        <v>0</v>
      </c>
    </row>
    <row r="218" spans="5:15" x14ac:dyDescent="0.25">
      <c r="E218" s="2" t="e">
        <f t="shared" si="79"/>
        <v>#DIV/0!</v>
      </c>
      <c r="H218">
        <f t="shared" si="77"/>
        <v>0</v>
      </c>
      <c r="M218">
        <f t="shared" si="76"/>
        <v>0</v>
      </c>
      <c r="O218">
        <f t="shared" si="78"/>
        <v>0</v>
      </c>
    </row>
    <row r="219" spans="5:15" x14ac:dyDescent="0.25">
      <c r="E219" s="2" t="e">
        <f t="shared" si="79"/>
        <v>#DIV/0!</v>
      </c>
      <c r="H219">
        <f t="shared" si="77"/>
        <v>0</v>
      </c>
      <c r="M219">
        <f t="shared" si="76"/>
        <v>0</v>
      </c>
      <c r="O219">
        <f t="shared" si="78"/>
        <v>0</v>
      </c>
    </row>
    <row r="220" spans="5:15" x14ac:dyDescent="0.25">
      <c r="E220" s="2" t="e">
        <f t="shared" si="79"/>
        <v>#DIV/0!</v>
      </c>
      <c r="H220">
        <f t="shared" si="77"/>
        <v>0</v>
      </c>
      <c r="M220">
        <f t="shared" si="76"/>
        <v>0</v>
      </c>
      <c r="O220">
        <f t="shared" si="78"/>
        <v>0</v>
      </c>
    </row>
    <row r="221" spans="5:15" x14ac:dyDescent="0.25">
      <c r="E221" s="2" t="e">
        <f t="shared" si="79"/>
        <v>#DIV/0!</v>
      </c>
      <c r="H221">
        <f t="shared" si="77"/>
        <v>0</v>
      </c>
      <c r="M221">
        <f t="shared" si="76"/>
        <v>0</v>
      </c>
      <c r="O221">
        <f t="shared" si="78"/>
        <v>0</v>
      </c>
    </row>
    <row r="222" spans="5:15" x14ac:dyDescent="0.25">
      <c r="E222" s="2" t="e">
        <f t="shared" si="79"/>
        <v>#DIV/0!</v>
      </c>
      <c r="H222">
        <f t="shared" si="77"/>
        <v>0</v>
      </c>
      <c r="M222">
        <f t="shared" si="76"/>
        <v>0</v>
      </c>
      <c r="O222">
        <f t="shared" si="78"/>
        <v>0</v>
      </c>
    </row>
    <row r="223" spans="5:15" x14ac:dyDescent="0.25">
      <c r="E223" s="2" t="e">
        <f t="shared" si="79"/>
        <v>#DIV/0!</v>
      </c>
      <c r="H223">
        <f t="shared" si="77"/>
        <v>0</v>
      </c>
      <c r="M223">
        <f t="shared" si="76"/>
        <v>0</v>
      </c>
      <c r="O223">
        <f t="shared" si="78"/>
        <v>0</v>
      </c>
    </row>
    <row r="224" spans="5:15" x14ac:dyDescent="0.25">
      <c r="E224" s="2" t="e">
        <f t="shared" si="79"/>
        <v>#DIV/0!</v>
      </c>
      <c r="H224">
        <f t="shared" si="77"/>
        <v>0</v>
      </c>
      <c r="M224">
        <f t="shared" si="76"/>
        <v>0</v>
      </c>
      <c r="O224">
        <f t="shared" si="78"/>
        <v>0</v>
      </c>
    </row>
    <row r="225" spans="5:15" x14ac:dyDescent="0.25">
      <c r="E225" s="2" t="e">
        <f t="shared" si="79"/>
        <v>#DIV/0!</v>
      </c>
      <c r="H225">
        <f t="shared" si="77"/>
        <v>0</v>
      </c>
      <c r="M225">
        <f t="shared" si="76"/>
        <v>0</v>
      </c>
      <c r="O225">
        <f t="shared" si="78"/>
        <v>0</v>
      </c>
    </row>
    <row r="226" spans="5:15" x14ac:dyDescent="0.25">
      <c r="E226" s="2" t="e">
        <f t="shared" si="79"/>
        <v>#DIV/0!</v>
      </c>
      <c r="H226">
        <f t="shared" si="77"/>
        <v>0</v>
      </c>
      <c r="M226">
        <f t="shared" si="76"/>
        <v>0</v>
      </c>
      <c r="O226">
        <f t="shared" si="78"/>
        <v>0</v>
      </c>
    </row>
    <row r="227" spans="5:15" x14ac:dyDescent="0.25">
      <c r="E227" s="2" t="e">
        <f t="shared" si="79"/>
        <v>#DIV/0!</v>
      </c>
      <c r="H227">
        <f t="shared" si="77"/>
        <v>0</v>
      </c>
      <c r="M227">
        <f t="shared" si="76"/>
        <v>0</v>
      </c>
      <c r="O227">
        <f t="shared" si="78"/>
        <v>0</v>
      </c>
    </row>
    <row r="228" spans="5:15" x14ac:dyDescent="0.25">
      <c r="E228" t="e">
        <f t="shared" si="79"/>
        <v>#DIV/0!</v>
      </c>
      <c r="H228">
        <f t="shared" si="77"/>
        <v>0</v>
      </c>
      <c r="M228">
        <f t="shared" si="76"/>
        <v>0</v>
      </c>
      <c r="O228">
        <f t="shared" si="78"/>
        <v>0</v>
      </c>
    </row>
    <row r="229" spans="5:15" x14ac:dyDescent="0.25">
      <c r="E229" t="e">
        <f t="shared" si="79"/>
        <v>#DIV/0!</v>
      </c>
      <c r="H229">
        <f t="shared" si="77"/>
        <v>0</v>
      </c>
      <c r="M229">
        <f t="shared" si="76"/>
        <v>0</v>
      </c>
      <c r="O229">
        <f t="shared" si="78"/>
        <v>0</v>
      </c>
    </row>
    <row r="230" spans="5:15" x14ac:dyDescent="0.25">
      <c r="E230" t="e">
        <f t="shared" si="79"/>
        <v>#DIV/0!</v>
      </c>
      <c r="H230">
        <f t="shared" si="77"/>
        <v>0</v>
      </c>
      <c r="M230">
        <f t="shared" si="76"/>
        <v>0</v>
      </c>
      <c r="O230">
        <f t="shared" si="78"/>
        <v>0</v>
      </c>
    </row>
    <row r="231" spans="5:15" x14ac:dyDescent="0.25">
      <c r="E231" t="e">
        <f t="shared" si="79"/>
        <v>#DIV/0!</v>
      </c>
      <c r="H231">
        <f t="shared" si="77"/>
        <v>0</v>
      </c>
      <c r="M231">
        <f t="shared" si="76"/>
        <v>0</v>
      </c>
      <c r="O231">
        <f t="shared" si="78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3308-396D-4858-8479-F211C23F4A70}">
  <sheetPr codeName="Sheet9"/>
  <dimension ref="A1:AA248"/>
  <sheetViews>
    <sheetView zoomScale="120" zoomScaleNormal="120" workbookViewId="0">
      <selection activeCell="H8" sqref="H8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183</v>
      </c>
      <c r="B3" s="3"/>
      <c r="C3" s="3">
        <f>1*3</f>
        <v>3</v>
      </c>
      <c r="D3" s="3"/>
      <c r="E3" s="2">
        <f t="shared" ref="E3" si="0">(B3)/(B3+C3+D3)</f>
        <v>0</v>
      </c>
      <c r="F3" s="3">
        <f>2+1+3</f>
        <v>6</v>
      </c>
      <c r="G3" s="3">
        <f>9+4+6</f>
        <v>19</v>
      </c>
      <c r="H3">
        <f t="shared" ref="H3" si="1">F3-G3</f>
        <v>-13</v>
      </c>
      <c r="L3">
        <f t="shared" ref="L3" si="2">B3*10</f>
        <v>0</v>
      </c>
      <c r="M3">
        <f t="shared" ref="M3" si="3">D3*5</f>
        <v>0</v>
      </c>
      <c r="N3">
        <f t="shared" ref="N3:N52" si="4">10*1</f>
        <v>10</v>
      </c>
      <c r="O3">
        <f t="shared" ref="O3" si="5">SUM(I3:N3)</f>
        <v>10</v>
      </c>
    </row>
    <row r="4" spans="1:27" x14ac:dyDescent="0.25">
      <c r="A4" s="3" t="s">
        <v>112</v>
      </c>
      <c r="B4" s="3"/>
      <c r="C4" s="3">
        <f>1*3</f>
        <v>3</v>
      </c>
      <c r="D4" s="3"/>
      <c r="E4" s="2">
        <f t="shared" ref="E4:E76" si="6">(B4)/(B4+C4+D4)</f>
        <v>0</v>
      </c>
      <c r="F4" s="3">
        <f>0+0+2</f>
        <v>2</v>
      </c>
      <c r="G4" s="3">
        <f>5+7+9</f>
        <v>21</v>
      </c>
      <c r="H4">
        <f t="shared" ref="H4:H76" si="7">F4-G4</f>
        <v>-19</v>
      </c>
      <c r="L4">
        <f t="shared" ref="L4:L76" si="8">B4*10</f>
        <v>0</v>
      </c>
      <c r="M4">
        <f t="shared" ref="M4:M76" si="9">D4*5</f>
        <v>0</v>
      </c>
      <c r="N4">
        <f t="shared" si="4"/>
        <v>10</v>
      </c>
      <c r="O4">
        <f t="shared" ref="O4" si="10">SUM(I4:N4)</f>
        <v>10</v>
      </c>
    </row>
    <row r="5" spans="1:27" x14ac:dyDescent="0.25">
      <c r="A5" s="3" t="s">
        <v>170</v>
      </c>
      <c r="B5" s="3">
        <f>1*3</f>
        <v>3</v>
      </c>
      <c r="C5" s="3">
        <f>1*1</f>
        <v>1</v>
      </c>
      <c r="D5" s="3"/>
      <c r="E5" s="2">
        <f t="shared" ref="E5:E6" si="11">(B5)/(B5+C5+D5)</f>
        <v>0.75</v>
      </c>
      <c r="F5" s="3">
        <f>5+5+7+0</f>
        <v>17</v>
      </c>
      <c r="G5" s="3">
        <f>3+0+0+7</f>
        <v>10</v>
      </c>
      <c r="H5">
        <f t="shared" ref="H5:H6" si="12">F5-G5</f>
        <v>7</v>
      </c>
      <c r="L5">
        <f t="shared" ref="L5:L6" si="13">B5*10</f>
        <v>30</v>
      </c>
      <c r="M5">
        <f t="shared" ref="M5:M6" si="14">D5*5</f>
        <v>0</v>
      </c>
      <c r="N5">
        <f t="shared" si="4"/>
        <v>10</v>
      </c>
      <c r="O5">
        <f t="shared" ref="O5:O6" si="15">SUM(I5:N5)</f>
        <v>40</v>
      </c>
    </row>
    <row r="6" spans="1:27" x14ac:dyDescent="0.25">
      <c r="A6" s="3" t="s">
        <v>238</v>
      </c>
      <c r="B6" s="3">
        <f>1*4</f>
        <v>4</v>
      </c>
      <c r="C6" s="3"/>
      <c r="D6" s="3"/>
      <c r="E6" s="2">
        <f t="shared" si="11"/>
        <v>1</v>
      </c>
      <c r="F6" s="3">
        <f>13+10+5+10</f>
        <v>38</v>
      </c>
      <c r="G6" s="3">
        <f>0+0+0+9</f>
        <v>9</v>
      </c>
      <c r="H6">
        <f t="shared" si="12"/>
        <v>29</v>
      </c>
      <c r="I6">
        <f>60*1</f>
        <v>60</v>
      </c>
      <c r="L6">
        <f t="shared" si="13"/>
        <v>40</v>
      </c>
      <c r="M6">
        <f t="shared" si="14"/>
        <v>0</v>
      </c>
      <c r="N6">
        <f t="shared" si="4"/>
        <v>10</v>
      </c>
      <c r="O6">
        <f t="shared" si="15"/>
        <v>110</v>
      </c>
    </row>
    <row r="7" spans="1:27" x14ac:dyDescent="0.25">
      <c r="A7" s="3" t="s">
        <v>171</v>
      </c>
      <c r="B7" s="3">
        <f>1*4</f>
        <v>4</v>
      </c>
      <c r="C7" s="3">
        <f>1*1</f>
        <v>1</v>
      </c>
      <c r="D7" s="3"/>
      <c r="E7" s="2">
        <f t="shared" ref="E7" si="16">(B7)/(B7+C7+D7)</f>
        <v>0.8</v>
      </c>
      <c r="F7" s="3">
        <f>4+7+4+3+5</f>
        <v>23</v>
      </c>
      <c r="G7" s="3">
        <f>1+0+2+1+6</f>
        <v>10</v>
      </c>
      <c r="H7">
        <f t="shared" ref="H7" si="17">F7-G7</f>
        <v>13</v>
      </c>
      <c r="J7">
        <f>40*1</f>
        <v>40</v>
      </c>
      <c r="L7">
        <f t="shared" ref="L7" si="18">B7*10</f>
        <v>40</v>
      </c>
      <c r="M7">
        <f t="shared" ref="M7" si="19">D7*5</f>
        <v>0</v>
      </c>
      <c r="N7">
        <f t="shared" si="4"/>
        <v>10</v>
      </c>
      <c r="O7">
        <f t="shared" ref="O7" si="20">SUM(I7:N7)</f>
        <v>90</v>
      </c>
    </row>
    <row r="8" spans="1:27" x14ac:dyDescent="0.25">
      <c r="A8" s="3" t="s">
        <v>172</v>
      </c>
      <c r="B8" s="3">
        <f>1*13</f>
        <v>13</v>
      </c>
      <c r="C8" s="3">
        <f>1*4</f>
        <v>4</v>
      </c>
      <c r="D8" s="3">
        <f>1*1</f>
        <v>1</v>
      </c>
      <c r="E8" s="2">
        <f t="shared" ref="E8:E15" si="21">(B8)/(B8+C8+D8)</f>
        <v>0.72222222222222221</v>
      </c>
      <c r="F8" s="3">
        <f>8+4+9+7+6+0+0+7+13+3+13+3+5+4+8+14+5+9</f>
        <v>118</v>
      </c>
      <c r="G8" s="3">
        <f>0+1+2+0+5+0+1+1+1+5+1+4+2+3+3+1+3+10</f>
        <v>43</v>
      </c>
      <c r="H8">
        <f t="shared" ref="H8:H15" si="22">F8-G8</f>
        <v>75</v>
      </c>
      <c r="I8">
        <f>60*2</f>
        <v>120</v>
      </c>
      <c r="J8">
        <f>40*2</f>
        <v>80</v>
      </c>
      <c r="L8">
        <f t="shared" ref="L8:L15" si="23">B8*10</f>
        <v>130</v>
      </c>
      <c r="M8">
        <f t="shared" ref="M8:M15" si="24">D8*5</f>
        <v>5</v>
      </c>
      <c r="N8">
        <f>10*4</f>
        <v>40</v>
      </c>
      <c r="O8">
        <f t="shared" ref="O8:O14" si="25">SUM(I8:N8)</f>
        <v>375</v>
      </c>
    </row>
    <row r="9" spans="1:27" x14ac:dyDescent="0.25">
      <c r="A9" s="3" t="s">
        <v>184</v>
      </c>
      <c r="B9" s="3">
        <f>1*4</f>
        <v>4</v>
      </c>
      <c r="C9" s="3">
        <f>1*3</f>
        <v>3</v>
      </c>
      <c r="D9" s="3"/>
      <c r="E9" s="2">
        <f t="shared" si="21"/>
        <v>0.5714285714285714</v>
      </c>
      <c r="F9" s="3">
        <f>13+6+8+7+7+0+0</f>
        <v>41</v>
      </c>
      <c r="G9" s="3">
        <f>1+4+3+9+5+2+6</f>
        <v>30</v>
      </c>
      <c r="H9">
        <f t="shared" si="22"/>
        <v>11</v>
      </c>
      <c r="J9">
        <f>40*1</f>
        <v>40</v>
      </c>
      <c r="K9">
        <f>20*1</f>
        <v>20</v>
      </c>
      <c r="L9">
        <f t="shared" si="23"/>
        <v>40</v>
      </c>
      <c r="M9">
        <f t="shared" si="24"/>
        <v>0</v>
      </c>
      <c r="N9">
        <f>10*2</f>
        <v>20</v>
      </c>
      <c r="O9">
        <f t="shared" ref="O9:O11" si="26">SUM(I9:N9)</f>
        <v>120</v>
      </c>
    </row>
    <row r="10" spans="1:27" x14ac:dyDescent="0.25">
      <c r="A10" s="3" t="s">
        <v>229</v>
      </c>
      <c r="B10" s="3">
        <f>1*1</f>
        <v>1</v>
      </c>
      <c r="C10" s="3">
        <f>1*6</f>
        <v>6</v>
      </c>
      <c r="D10" s="3"/>
      <c r="E10" s="2">
        <f t="shared" ref="E10" si="27">(B10)/(B10+C10+D10)</f>
        <v>0.14285714285714285</v>
      </c>
      <c r="F10" s="3">
        <f>1+0+4+1+0+6+0</f>
        <v>12</v>
      </c>
      <c r="G10" s="3">
        <f>2+12+5+7+10+2+5</f>
        <v>43</v>
      </c>
      <c r="H10">
        <f t="shared" ref="H10" si="28">F10-G10</f>
        <v>-31</v>
      </c>
      <c r="K10">
        <f>20*1</f>
        <v>20</v>
      </c>
      <c r="L10">
        <f t="shared" ref="L10" si="29">B10*10</f>
        <v>10</v>
      </c>
      <c r="M10">
        <f t="shared" ref="M10" si="30">D10*5</f>
        <v>0</v>
      </c>
      <c r="N10">
        <f>10*2</f>
        <v>20</v>
      </c>
      <c r="O10">
        <f t="shared" ref="O10" si="31">SUM(I10:N10)</f>
        <v>50</v>
      </c>
    </row>
    <row r="11" spans="1:27" x14ac:dyDescent="0.25">
      <c r="A11" s="3" t="s">
        <v>186</v>
      </c>
      <c r="B11" s="3">
        <f>1*8</f>
        <v>8</v>
      </c>
      <c r="C11" s="3">
        <f>1*1</f>
        <v>1</v>
      </c>
      <c r="D11" s="3"/>
      <c r="E11" s="2">
        <f t="shared" si="21"/>
        <v>0.88888888888888884</v>
      </c>
      <c r="F11" s="3">
        <f>8+4+6+8+9+10+2+11+6</f>
        <v>64</v>
      </c>
      <c r="G11" s="3">
        <f>1+6+3+5+7+6+0+1+1</f>
        <v>30</v>
      </c>
      <c r="H11">
        <f t="shared" si="22"/>
        <v>34</v>
      </c>
      <c r="I11">
        <f>60*2</f>
        <v>120</v>
      </c>
      <c r="L11">
        <f t="shared" si="23"/>
        <v>80</v>
      </c>
      <c r="M11">
        <f t="shared" si="24"/>
        <v>0</v>
      </c>
      <c r="N11">
        <f>10*2</f>
        <v>20</v>
      </c>
      <c r="O11">
        <f t="shared" si="26"/>
        <v>220</v>
      </c>
    </row>
    <row r="12" spans="1:27" x14ac:dyDescent="0.25">
      <c r="A12" s="3" t="s">
        <v>185</v>
      </c>
      <c r="B12" s="3">
        <f>1*2</f>
        <v>2</v>
      </c>
      <c r="C12" s="3">
        <f>1*1</f>
        <v>1</v>
      </c>
      <c r="D12" s="3"/>
      <c r="E12" s="2">
        <f t="shared" ref="E12:E13" si="32">(B12)/(B12+C12+D12)</f>
        <v>0.66666666666666663</v>
      </c>
      <c r="F12" s="3">
        <f>4+7+5</f>
        <v>16</v>
      </c>
      <c r="G12" s="3">
        <f>1+3+8</f>
        <v>12</v>
      </c>
      <c r="H12">
        <f t="shared" ref="H12:H13" si="33">F12-G12</f>
        <v>4</v>
      </c>
      <c r="K12">
        <f>20*1</f>
        <v>20</v>
      </c>
      <c r="L12">
        <f t="shared" ref="L12:L13" si="34">B12*10</f>
        <v>20</v>
      </c>
      <c r="M12">
        <f t="shared" ref="M12:M13" si="35">D12*5</f>
        <v>0</v>
      </c>
      <c r="N12">
        <f t="shared" si="4"/>
        <v>10</v>
      </c>
      <c r="O12">
        <f t="shared" ref="O12:O13" si="36">SUM(I12:N12)</f>
        <v>50</v>
      </c>
    </row>
    <row r="13" spans="1:27" x14ac:dyDescent="0.25">
      <c r="A13" s="3" t="s">
        <v>239</v>
      </c>
      <c r="B13" s="3">
        <f>1*1</f>
        <v>1</v>
      </c>
      <c r="C13" s="3">
        <f>1*2</f>
        <v>2</v>
      </c>
      <c r="D13" s="3"/>
      <c r="E13" s="2">
        <f t="shared" si="32"/>
        <v>0.33333333333333331</v>
      </c>
      <c r="F13" s="3">
        <f>10+1+2</f>
        <v>13</v>
      </c>
      <c r="G13" s="3">
        <f>5+14+6</f>
        <v>25</v>
      </c>
      <c r="H13">
        <f t="shared" si="33"/>
        <v>-12</v>
      </c>
      <c r="L13">
        <f t="shared" si="34"/>
        <v>10</v>
      </c>
      <c r="M13">
        <f t="shared" si="35"/>
        <v>0</v>
      </c>
      <c r="N13">
        <f t="shared" si="4"/>
        <v>10</v>
      </c>
      <c r="O13">
        <f t="shared" si="36"/>
        <v>20</v>
      </c>
    </row>
    <row r="14" spans="1:27" x14ac:dyDescent="0.25">
      <c r="A14" s="3" t="s">
        <v>173</v>
      </c>
      <c r="B14" s="3"/>
      <c r="C14" s="3">
        <f>1*3</f>
        <v>3</v>
      </c>
      <c r="D14" s="3"/>
      <c r="E14" s="2">
        <f t="shared" si="21"/>
        <v>0</v>
      </c>
      <c r="F14" s="3">
        <f>3+1+0</f>
        <v>4</v>
      </c>
      <c r="G14" s="3">
        <f>5+4+7</f>
        <v>16</v>
      </c>
      <c r="H14">
        <f t="shared" si="22"/>
        <v>-12</v>
      </c>
      <c r="L14">
        <f t="shared" si="23"/>
        <v>0</v>
      </c>
      <c r="M14">
        <f t="shared" si="24"/>
        <v>0</v>
      </c>
      <c r="N14">
        <f t="shared" si="4"/>
        <v>10</v>
      </c>
      <c r="O14">
        <f t="shared" si="25"/>
        <v>10</v>
      </c>
    </row>
    <row r="15" spans="1:27" x14ac:dyDescent="0.25">
      <c r="A15" s="3" t="s">
        <v>228</v>
      </c>
      <c r="B15" s="3">
        <f>1*3</f>
        <v>3</v>
      </c>
      <c r="C15" s="3">
        <f>1*1</f>
        <v>1</v>
      </c>
      <c r="D15" s="3"/>
      <c r="E15" s="2">
        <f t="shared" si="21"/>
        <v>0.75</v>
      </c>
      <c r="F15" s="3">
        <f>4+12+4+3</f>
        <v>23</v>
      </c>
      <c r="G15" s="3">
        <f>3+0+3+4</f>
        <v>10</v>
      </c>
      <c r="H15">
        <f t="shared" si="22"/>
        <v>13</v>
      </c>
      <c r="J15">
        <f>40*1</f>
        <v>40</v>
      </c>
      <c r="L15">
        <f t="shared" si="23"/>
        <v>30</v>
      </c>
      <c r="M15">
        <f t="shared" si="24"/>
        <v>0</v>
      </c>
      <c r="N15">
        <f t="shared" si="4"/>
        <v>10</v>
      </c>
      <c r="O15">
        <f t="shared" ref="O15" si="37">SUM(I15:N15)</f>
        <v>80</v>
      </c>
    </row>
    <row r="16" spans="1:27" x14ac:dyDescent="0.25">
      <c r="A16" s="3" t="s">
        <v>174</v>
      </c>
      <c r="B16" s="3">
        <f>1*3</f>
        <v>3</v>
      </c>
      <c r="C16" s="3">
        <f>1*11</f>
        <v>11</v>
      </c>
      <c r="D16" s="3">
        <f>1*2</f>
        <v>2</v>
      </c>
      <c r="E16" s="2">
        <f t="shared" ref="E16:E19" si="38">(B16)/(B16+C16+D16)</f>
        <v>0.1875</v>
      </c>
      <c r="F16" s="3">
        <f>6+1+0+1+1+6+3+1+5+1+0+2+2+7+3+2</f>
        <v>41</v>
      </c>
      <c r="G16" s="3">
        <f>6+4+7+13+8+1+8+2+7+11+0+1+5+1+8+5</f>
        <v>87</v>
      </c>
      <c r="H16">
        <f t="shared" ref="H16:H19" si="39">F16-G16</f>
        <v>-46</v>
      </c>
      <c r="K16">
        <f>20*1</f>
        <v>20</v>
      </c>
      <c r="L16">
        <f t="shared" ref="L16:L19" si="40">B16*10</f>
        <v>30</v>
      </c>
      <c r="M16">
        <f t="shared" ref="M16:M19" si="41">D16*5</f>
        <v>10</v>
      </c>
      <c r="N16">
        <f>10*5</f>
        <v>50</v>
      </c>
      <c r="O16">
        <f t="shared" ref="O16:O19" si="42">SUM(I16:N16)</f>
        <v>110</v>
      </c>
    </row>
    <row r="17" spans="1:15" x14ac:dyDescent="0.25">
      <c r="A17" s="3" t="s">
        <v>73</v>
      </c>
      <c r="B17" s="3">
        <f>1*2</f>
        <v>2</v>
      </c>
      <c r="C17" s="3">
        <f>1*1</f>
        <v>1</v>
      </c>
      <c r="D17" s="3"/>
      <c r="E17" s="2">
        <f t="shared" ref="E17" si="43">(B17)/(B17+C17+D17)</f>
        <v>0.66666666666666663</v>
      </c>
      <c r="F17" s="3">
        <f>1+1+1</f>
        <v>3</v>
      </c>
      <c r="G17" s="3">
        <f>0+0+13</f>
        <v>13</v>
      </c>
      <c r="H17">
        <f t="shared" ref="H17" si="44">F17-G17</f>
        <v>-10</v>
      </c>
      <c r="K17">
        <f>20*1</f>
        <v>20</v>
      </c>
      <c r="L17">
        <f t="shared" ref="L17" si="45">B17*10</f>
        <v>20</v>
      </c>
      <c r="M17">
        <f t="shared" ref="M17" si="46">D17*5</f>
        <v>0</v>
      </c>
      <c r="N17">
        <f t="shared" si="4"/>
        <v>10</v>
      </c>
      <c r="O17">
        <f t="shared" ref="O17" si="47">SUM(I17:N17)</f>
        <v>50</v>
      </c>
    </row>
    <row r="18" spans="1:15" x14ac:dyDescent="0.25">
      <c r="A18" s="3" t="s">
        <v>214</v>
      </c>
      <c r="B18" s="3"/>
      <c r="C18" s="3">
        <f>1*2</f>
        <v>2</v>
      </c>
      <c r="D18" s="3">
        <f>1*1</f>
        <v>1</v>
      </c>
      <c r="E18" s="2">
        <f t="shared" si="38"/>
        <v>0</v>
      </c>
      <c r="F18" s="3">
        <f>1+0+1</f>
        <v>2</v>
      </c>
      <c r="G18" s="3">
        <f>5+0+7</f>
        <v>12</v>
      </c>
      <c r="H18">
        <f t="shared" si="39"/>
        <v>-10</v>
      </c>
      <c r="L18">
        <f t="shared" si="40"/>
        <v>0</v>
      </c>
      <c r="M18">
        <f t="shared" si="41"/>
        <v>5</v>
      </c>
      <c r="N18">
        <f t="shared" si="4"/>
        <v>10</v>
      </c>
      <c r="O18">
        <f t="shared" ref="O18" si="48">SUM(I18:N18)</f>
        <v>15</v>
      </c>
    </row>
    <row r="19" spans="1:15" x14ac:dyDescent="0.25">
      <c r="A19" s="3" t="s">
        <v>128</v>
      </c>
      <c r="B19" s="3">
        <f>1*5</f>
        <v>5</v>
      </c>
      <c r="C19" s="3">
        <f>1*5</f>
        <v>5</v>
      </c>
      <c r="D19" s="3">
        <f>1*1</f>
        <v>1</v>
      </c>
      <c r="E19" s="2">
        <f t="shared" si="38"/>
        <v>0.45454545454545453</v>
      </c>
      <c r="F19" s="3">
        <f>5+6+7+1+2+6+6+1+0+1+2</f>
        <v>37</v>
      </c>
      <c r="G19" s="3">
        <f>0+6+0+3+1+10+0+6+1+0+8</f>
        <v>35</v>
      </c>
      <c r="H19">
        <f t="shared" si="39"/>
        <v>2</v>
      </c>
      <c r="J19">
        <f>40*1</f>
        <v>40</v>
      </c>
      <c r="K19">
        <f>20*1</f>
        <v>20</v>
      </c>
      <c r="L19">
        <f t="shared" si="40"/>
        <v>50</v>
      </c>
      <c r="M19">
        <f t="shared" si="41"/>
        <v>5</v>
      </c>
      <c r="N19">
        <f>10*3</f>
        <v>30</v>
      </c>
      <c r="O19">
        <f t="shared" si="42"/>
        <v>145</v>
      </c>
    </row>
    <row r="20" spans="1:15" x14ac:dyDescent="0.25">
      <c r="A20" s="3" t="s">
        <v>175</v>
      </c>
      <c r="B20" s="3">
        <f>1*6</f>
        <v>6</v>
      </c>
      <c r="C20" s="3">
        <f>1*11</f>
        <v>11</v>
      </c>
      <c r="D20" s="3">
        <f>1*1</f>
        <v>1</v>
      </c>
      <c r="E20" s="2">
        <f t="shared" ref="E20" si="49">(B20)/(B20+C20+D20)</f>
        <v>0.33333333333333331</v>
      </c>
      <c r="F20" s="3">
        <f>0+0+2+9+3+1+5+0+8+5+1+0+5+3+0+5+5+3</f>
        <v>55</v>
      </c>
      <c r="G20" s="3">
        <f>5+8+4+2+7+6+1+1+2+3+13+0+4+4+13+10+2+5</f>
        <v>90</v>
      </c>
      <c r="H20">
        <f t="shared" ref="H20" si="50">F20-G20</f>
        <v>-35</v>
      </c>
      <c r="I20">
        <f>60*1</f>
        <v>60</v>
      </c>
      <c r="L20">
        <f t="shared" ref="L20" si="51">B20*10</f>
        <v>60</v>
      </c>
      <c r="M20">
        <f t="shared" ref="M20" si="52">D20*5</f>
        <v>5</v>
      </c>
      <c r="N20">
        <f>10*5</f>
        <v>50</v>
      </c>
      <c r="O20">
        <f t="shared" ref="O20" si="53">SUM(I20:N20)</f>
        <v>175</v>
      </c>
    </row>
    <row r="21" spans="1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7"/>
        <v>0</v>
      </c>
      <c r="L21">
        <f t="shared" si="8"/>
        <v>0</v>
      </c>
      <c r="M21">
        <f t="shared" si="9"/>
        <v>0</v>
      </c>
      <c r="N21">
        <f t="shared" si="4"/>
        <v>10</v>
      </c>
      <c r="O21">
        <f t="shared" ref="O21:O80" si="54">SUM(I21:N21)</f>
        <v>10</v>
      </c>
    </row>
    <row r="22" spans="1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7"/>
        <v>0</v>
      </c>
      <c r="L22">
        <f t="shared" si="8"/>
        <v>0</v>
      </c>
      <c r="M22">
        <f t="shared" si="9"/>
        <v>0</v>
      </c>
      <c r="N22">
        <f t="shared" si="4"/>
        <v>10</v>
      </c>
      <c r="O22">
        <f t="shared" si="54"/>
        <v>10</v>
      </c>
    </row>
    <row r="23" spans="1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7"/>
        <v>0</v>
      </c>
      <c r="L23">
        <f t="shared" si="8"/>
        <v>0</v>
      </c>
      <c r="M23">
        <f t="shared" si="9"/>
        <v>0</v>
      </c>
      <c r="N23">
        <f t="shared" si="4"/>
        <v>10</v>
      </c>
      <c r="O23">
        <f t="shared" si="54"/>
        <v>10</v>
      </c>
    </row>
    <row r="24" spans="1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7"/>
        <v>0</v>
      </c>
      <c r="L24">
        <f t="shared" si="8"/>
        <v>0</v>
      </c>
      <c r="M24">
        <f t="shared" si="9"/>
        <v>0</v>
      </c>
      <c r="N24">
        <f t="shared" si="4"/>
        <v>10</v>
      </c>
      <c r="O24">
        <f t="shared" si="54"/>
        <v>10</v>
      </c>
    </row>
    <row r="25" spans="1:15" x14ac:dyDescent="0.25">
      <c r="B25" s="3"/>
      <c r="C25" s="3"/>
      <c r="D25" s="3"/>
      <c r="E25" s="2" t="e">
        <f t="shared" ref="E25:E38" si="55">(B25)/(B25+C25+D25)</f>
        <v>#DIV/0!</v>
      </c>
      <c r="F25" s="3"/>
      <c r="G25" s="3"/>
      <c r="H25">
        <f t="shared" si="7"/>
        <v>0</v>
      </c>
      <c r="L25">
        <f t="shared" si="8"/>
        <v>0</v>
      </c>
      <c r="M25">
        <f t="shared" si="9"/>
        <v>0</v>
      </c>
      <c r="N25">
        <f t="shared" si="4"/>
        <v>10</v>
      </c>
      <c r="O25">
        <f t="shared" si="54"/>
        <v>10</v>
      </c>
    </row>
    <row r="26" spans="1:15" x14ac:dyDescent="0.25">
      <c r="B26" s="3"/>
      <c r="C26" s="3"/>
      <c r="D26" s="3"/>
      <c r="E26" s="2" t="e">
        <f t="shared" si="55"/>
        <v>#DIV/0!</v>
      </c>
      <c r="F26" s="3"/>
      <c r="G26" s="3"/>
      <c r="H26">
        <f t="shared" si="7"/>
        <v>0</v>
      </c>
      <c r="L26">
        <f t="shared" si="8"/>
        <v>0</v>
      </c>
      <c r="M26">
        <f t="shared" si="9"/>
        <v>0</v>
      </c>
      <c r="N26">
        <f t="shared" si="4"/>
        <v>10</v>
      </c>
      <c r="O26">
        <f t="shared" si="54"/>
        <v>10</v>
      </c>
    </row>
    <row r="27" spans="1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7"/>
        <v>0</v>
      </c>
      <c r="L27">
        <f t="shared" si="8"/>
        <v>0</v>
      </c>
      <c r="M27">
        <f t="shared" si="9"/>
        <v>0</v>
      </c>
      <c r="N27">
        <f t="shared" si="4"/>
        <v>10</v>
      </c>
      <c r="O27">
        <f t="shared" si="54"/>
        <v>10</v>
      </c>
    </row>
    <row r="28" spans="1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7"/>
        <v>0</v>
      </c>
      <c r="L28">
        <f t="shared" si="8"/>
        <v>0</v>
      </c>
      <c r="M28">
        <f t="shared" si="9"/>
        <v>0</v>
      </c>
      <c r="N28">
        <f t="shared" si="4"/>
        <v>10</v>
      </c>
      <c r="O28">
        <f t="shared" si="54"/>
        <v>10</v>
      </c>
    </row>
    <row r="29" spans="1:15" x14ac:dyDescent="0.25">
      <c r="B29" s="3"/>
      <c r="C29" s="3"/>
      <c r="D29" s="3"/>
      <c r="E29" s="2" t="e">
        <f t="shared" ref="E29:E31" si="56">(B29)/(B29+C29+D29)</f>
        <v>#DIV/0!</v>
      </c>
      <c r="F29" s="3"/>
      <c r="G29" s="3"/>
      <c r="H29">
        <f t="shared" si="7"/>
        <v>0</v>
      </c>
      <c r="L29">
        <f t="shared" si="8"/>
        <v>0</v>
      </c>
      <c r="M29">
        <f t="shared" si="9"/>
        <v>0</v>
      </c>
      <c r="N29">
        <f t="shared" si="4"/>
        <v>10</v>
      </c>
      <c r="O29">
        <f t="shared" si="54"/>
        <v>10</v>
      </c>
    </row>
    <row r="30" spans="1:15" x14ac:dyDescent="0.25">
      <c r="B30" s="3"/>
      <c r="C30" s="3"/>
      <c r="D30" s="3"/>
      <c r="E30" s="2" t="e">
        <f t="shared" si="56"/>
        <v>#DIV/0!</v>
      </c>
      <c r="F30" s="3"/>
      <c r="G30" s="3"/>
      <c r="H30">
        <f t="shared" si="7"/>
        <v>0</v>
      </c>
      <c r="L30">
        <f t="shared" si="8"/>
        <v>0</v>
      </c>
      <c r="M30">
        <f t="shared" si="9"/>
        <v>0</v>
      </c>
      <c r="N30">
        <f t="shared" si="4"/>
        <v>10</v>
      </c>
      <c r="O30">
        <f t="shared" si="54"/>
        <v>10</v>
      </c>
    </row>
    <row r="31" spans="1:15" x14ac:dyDescent="0.25">
      <c r="B31" s="3"/>
      <c r="C31" s="3"/>
      <c r="D31" s="3"/>
      <c r="E31" s="2" t="e">
        <f t="shared" si="56"/>
        <v>#DIV/0!</v>
      </c>
      <c r="F31" s="3"/>
      <c r="G31" s="3"/>
      <c r="H31">
        <f t="shared" si="7"/>
        <v>0</v>
      </c>
      <c r="L31">
        <f t="shared" si="8"/>
        <v>0</v>
      </c>
      <c r="M31">
        <f t="shared" si="9"/>
        <v>0</v>
      </c>
      <c r="N31">
        <f t="shared" si="4"/>
        <v>10</v>
      </c>
      <c r="O31">
        <f t="shared" si="54"/>
        <v>10</v>
      </c>
    </row>
    <row r="32" spans="1:15" x14ac:dyDescent="0.25">
      <c r="B32" s="3"/>
      <c r="C32" s="3"/>
      <c r="D32" s="3"/>
      <c r="E32" s="2" t="e">
        <f t="shared" si="55"/>
        <v>#DIV/0!</v>
      </c>
      <c r="F32" s="3"/>
      <c r="G32" s="3"/>
      <c r="H32">
        <f t="shared" si="7"/>
        <v>0</v>
      </c>
      <c r="L32">
        <f t="shared" si="8"/>
        <v>0</v>
      </c>
      <c r="M32">
        <f t="shared" si="9"/>
        <v>0</v>
      </c>
      <c r="N32">
        <f t="shared" si="4"/>
        <v>10</v>
      </c>
      <c r="O32">
        <f t="shared" si="54"/>
        <v>10</v>
      </c>
    </row>
    <row r="33" spans="2:15" x14ac:dyDescent="0.25">
      <c r="B33" s="3"/>
      <c r="C33" s="3"/>
      <c r="D33" s="3"/>
      <c r="E33" s="2" t="e">
        <f t="shared" si="55"/>
        <v>#DIV/0!</v>
      </c>
      <c r="F33" s="3"/>
      <c r="G33" s="3"/>
      <c r="H33">
        <f t="shared" si="7"/>
        <v>0</v>
      </c>
      <c r="L33">
        <f t="shared" si="8"/>
        <v>0</v>
      </c>
      <c r="M33">
        <f t="shared" si="9"/>
        <v>0</v>
      </c>
      <c r="N33">
        <f t="shared" si="4"/>
        <v>10</v>
      </c>
      <c r="O33">
        <f t="shared" si="54"/>
        <v>10</v>
      </c>
    </row>
    <row r="34" spans="2:15" x14ac:dyDescent="0.25">
      <c r="B34" s="3"/>
      <c r="C34" s="3"/>
      <c r="D34" s="3"/>
      <c r="E34" s="2" t="e">
        <f t="shared" si="55"/>
        <v>#DIV/0!</v>
      </c>
      <c r="F34" s="3"/>
      <c r="G34" s="3"/>
      <c r="H34">
        <f t="shared" si="7"/>
        <v>0</v>
      </c>
      <c r="L34">
        <f t="shared" si="8"/>
        <v>0</v>
      </c>
      <c r="M34">
        <f t="shared" si="9"/>
        <v>0</v>
      </c>
      <c r="N34">
        <f t="shared" si="4"/>
        <v>10</v>
      </c>
      <c r="O34">
        <f t="shared" si="54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7"/>
        <v>0</v>
      </c>
      <c r="L35">
        <f t="shared" si="8"/>
        <v>0</v>
      </c>
      <c r="M35">
        <f t="shared" si="9"/>
        <v>0</v>
      </c>
      <c r="N35">
        <f t="shared" si="4"/>
        <v>10</v>
      </c>
      <c r="O35">
        <f t="shared" si="54"/>
        <v>10</v>
      </c>
    </row>
    <row r="36" spans="2:15" x14ac:dyDescent="0.25">
      <c r="B36" s="3"/>
      <c r="C36" s="3"/>
      <c r="D36" s="3"/>
      <c r="E36" s="2" t="e">
        <f t="shared" ref="E36" si="57">(B36)/(B36+C36+D36)</f>
        <v>#DIV/0!</v>
      </c>
      <c r="F36" s="3"/>
      <c r="G36" s="3"/>
      <c r="H36">
        <f t="shared" si="7"/>
        <v>0</v>
      </c>
      <c r="L36">
        <f t="shared" si="8"/>
        <v>0</v>
      </c>
      <c r="M36">
        <f t="shared" si="9"/>
        <v>0</v>
      </c>
      <c r="N36">
        <f t="shared" si="4"/>
        <v>10</v>
      </c>
      <c r="O36">
        <f t="shared" si="54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7"/>
        <v>0</v>
      </c>
      <c r="L37">
        <f t="shared" si="8"/>
        <v>0</v>
      </c>
      <c r="M37">
        <f t="shared" si="9"/>
        <v>0</v>
      </c>
      <c r="N37">
        <f t="shared" si="4"/>
        <v>10</v>
      </c>
      <c r="O37">
        <f t="shared" si="54"/>
        <v>10</v>
      </c>
    </row>
    <row r="38" spans="2:15" x14ac:dyDescent="0.25">
      <c r="B38" s="3"/>
      <c r="C38" s="3"/>
      <c r="D38" s="3"/>
      <c r="E38" s="2" t="e">
        <f t="shared" si="55"/>
        <v>#DIV/0!</v>
      </c>
      <c r="F38" s="3"/>
      <c r="G38" s="3"/>
      <c r="H38">
        <f t="shared" si="7"/>
        <v>0</v>
      </c>
      <c r="L38">
        <f t="shared" si="8"/>
        <v>0</v>
      </c>
      <c r="M38">
        <f t="shared" si="9"/>
        <v>0</v>
      </c>
      <c r="N38">
        <f t="shared" si="4"/>
        <v>10</v>
      </c>
      <c r="O38">
        <f t="shared" si="54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7"/>
        <v>0</v>
      </c>
      <c r="L39">
        <f t="shared" si="8"/>
        <v>0</v>
      </c>
      <c r="M39">
        <f t="shared" si="9"/>
        <v>0</v>
      </c>
      <c r="N39">
        <f t="shared" si="4"/>
        <v>10</v>
      </c>
      <c r="O39">
        <f t="shared" si="54"/>
        <v>10</v>
      </c>
    </row>
    <row r="40" spans="2:15" x14ac:dyDescent="0.25">
      <c r="B40" s="3"/>
      <c r="C40" s="3"/>
      <c r="D40" s="3"/>
      <c r="E40" s="2" t="e">
        <f t="shared" si="6"/>
        <v>#DIV/0!</v>
      </c>
      <c r="F40" s="3"/>
      <c r="G40" s="3"/>
      <c r="H40">
        <f t="shared" si="7"/>
        <v>0</v>
      </c>
      <c r="L40">
        <f t="shared" si="8"/>
        <v>0</v>
      </c>
      <c r="M40">
        <f t="shared" si="9"/>
        <v>0</v>
      </c>
      <c r="N40">
        <f t="shared" si="4"/>
        <v>10</v>
      </c>
      <c r="O40">
        <f t="shared" si="54"/>
        <v>10</v>
      </c>
    </row>
    <row r="41" spans="2:15" x14ac:dyDescent="0.25">
      <c r="B41" s="3"/>
      <c r="C41" s="3"/>
      <c r="D41" s="3"/>
      <c r="E41" s="2" t="e">
        <f t="shared" si="6"/>
        <v>#DIV/0!</v>
      </c>
      <c r="F41" s="3"/>
      <c r="G41" s="3"/>
      <c r="H41">
        <f t="shared" si="7"/>
        <v>0</v>
      </c>
      <c r="L41">
        <f t="shared" si="8"/>
        <v>0</v>
      </c>
      <c r="M41">
        <f t="shared" si="9"/>
        <v>0</v>
      </c>
      <c r="N41">
        <f t="shared" si="4"/>
        <v>10</v>
      </c>
      <c r="O41">
        <f t="shared" si="54"/>
        <v>10</v>
      </c>
    </row>
    <row r="42" spans="2:15" x14ac:dyDescent="0.25">
      <c r="B42" s="3"/>
      <c r="C42" s="3"/>
      <c r="D42" s="3"/>
      <c r="E42" s="2" t="e">
        <f t="shared" si="6"/>
        <v>#DIV/0!</v>
      </c>
      <c r="F42" s="3"/>
      <c r="G42" s="3"/>
      <c r="H42">
        <f t="shared" si="7"/>
        <v>0</v>
      </c>
      <c r="L42">
        <f t="shared" si="8"/>
        <v>0</v>
      </c>
      <c r="M42">
        <f t="shared" si="9"/>
        <v>0</v>
      </c>
      <c r="N42">
        <f t="shared" si="4"/>
        <v>10</v>
      </c>
      <c r="O42">
        <f t="shared" si="54"/>
        <v>10</v>
      </c>
    </row>
    <row r="43" spans="2:15" x14ac:dyDescent="0.25">
      <c r="B43" s="3"/>
      <c r="C43" s="3"/>
      <c r="D43" s="3"/>
      <c r="E43" s="2" t="e">
        <f t="shared" si="6"/>
        <v>#DIV/0!</v>
      </c>
      <c r="F43" s="3"/>
      <c r="G43" s="3"/>
      <c r="H43">
        <f t="shared" si="7"/>
        <v>0</v>
      </c>
      <c r="L43">
        <f t="shared" si="8"/>
        <v>0</v>
      </c>
      <c r="M43">
        <f t="shared" si="9"/>
        <v>0</v>
      </c>
      <c r="N43">
        <f t="shared" si="4"/>
        <v>10</v>
      </c>
      <c r="O43">
        <f t="shared" si="54"/>
        <v>10</v>
      </c>
    </row>
    <row r="44" spans="2:15" x14ac:dyDescent="0.25">
      <c r="B44" s="3"/>
      <c r="C44" s="3"/>
      <c r="D44" s="3"/>
      <c r="E44" s="2" t="e">
        <f t="shared" si="6"/>
        <v>#DIV/0!</v>
      </c>
      <c r="F44" s="3"/>
      <c r="G44" s="3"/>
      <c r="H44">
        <f t="shared" si="7"/>
        <v>0</v>
      </c>
      <c r="L44">
        <f t="shared" si="8"/>
        <v>0</v>
      </c>
      <c r="M44">
        <f t="shared" si="9"/>
        <v>0</v>
      </c>
      <c r="N44">
        <f t="shared" si="4"/>
        <v>10</v>
      </c>
      <c r="O44">
        <f t="shared" si="54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7"/>
        <v>0</v>
      </c>
      <c r="L45">
        <f t="shared" si="8"/>
        <v>0</v>
      </c>
      <c r="M45">
        <f t="shared" si="9"/>
        <v>0</v>
      </c>
      <c r="N45">
        <f t="shared" si="4"/>
        <v>10</v>
      </c>
      <c r="O45">
        <f t="shared" si="54"/>
        <v>10</v>
      </c>
    </row>
    <row r="46" spans="2:15" x14ac:dyDescent="0.25">
      <c r="B46" s="3"/>
      <c r="C46" s="3"/>
      <c r="D46" s="3"/>
      <c r="E46" s="2" t="e">
        <f t="shared" ref="E46:E48" si="58">(B46)/(B46+C46+D46)</f>
        <v>#DIV/0!</v>
      </c>
      <c r="F46" s="3"/>
      <c r="G46" s="3"/>
      <c r="H46">
        <f t="shared" si="7"/>
        <v>0</v>
      </c>
      <c r="L46">
        <f t="shared" si="8"/>
        <v>0</v>
      </c>
      <c r="M46">
        <f t="shared" si="9"/>
        <v>0</v>
      </c>
      <c r="N46">
        <f t="shared" si="4"/>
        <v>10</v>
      </c>
      <c r="O46">
        <f t="shared" si="54"/>
        <v>10</v>
      </c>
    </row>
    <row r="47" spans="2:15" x14ac:dyDescent="0.25">
      <c r="B47" s="3"/>
      <c r="C47" s="3"/>
      <c r="D47" s="3"/>
      <c r="E47" s="2" t="e">
        <f t="shared" si="58"/>
        <v>#DIV/0!</v>
      </c>
      <c r="F47" s="3"/>
      <c r="G47" s="3"/>
      <c r="H47">
        <f t="shared" si="7"/>
        <v>0</v>
      </c>
      <c r="L47">
        <f t="shared" si="8"/>
        <v>0</v>
      </c>
      <c r="M47">
        <f t="shared" si="9"/>
        <v>0</v>
      </c>
      <c r="N47">
        <f t="shared" si="4"/>
        <v>10</v>
      </c>
      <c r="O47">
        <f t="shared" si="54"/>
        <v>10</v>
      </c>
    </row>
    <row r="48" spans="2:15" x14ac:dyDescent="0.25">
      <c r="B48" s="3"/>
      <c r="C48" s="3"/>
      <c r="D48" s="3"/>
      <c r="E48" s="2" t="e">
        <f t="shared" si="58"/>
        <v>#DIV/0!</v>
      </c>
      <c r="F48" s="3"/>
      <c r="G48" s="3"/>
      <c r="H48">
        <f t="shared" si="7"/>
        <v>0</v>
      </c>
      <c r="L48">
        <f t="shared" si="8"/>
        <v>0</v>
      </c>
      <c r="M48">
        <f t="shared" si="9"/>
        <v>0</v>
      </c>
      <c r="N48">
        <f t="shared" si="4"/>
        <v>10</v>
      </c>
      <c r="O48">
        <f t="shared" si="54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7"/>
        <v>0</v>
      </c>
      <c r="L49">
        <f t="shared" si="8"/>
        <v>0</v>
      </c>
      <c r="M49">
        <f t="shared" si="9"/>
        <v>0</v>
      </c>
      <c r="N49">
        <f t="shared" si="4"/>
        <v>10</v>
      </c>
      <c r="O49">
        <f t="shared" si="54"/>
        <v>10</v>
      </c>
    </row>
    <row r="50" spans="2:15" x14ac:dyDescent="0.25">
      <c r="B50" s="3"/>
      <c r="C50" s="3"/>
      <c r="D50" s="3"/>
      <c r="E50" s="2" t="e">
        <f t="shared" ref="E50:E68" si="59">(B50)/(B50+C50+D50)</f>
        <v>#DIV/0!</v>
      </c>
      <c r="F50" s="3"/>
      <c r="G50" s="3"/>
      <c r="H50">
        <f t="shared" si="7"/>
        <v>0</v>
      </c>
      <c r="L50">
        <f t="shared" si="8"/>
        <v>0</v>
      </c>
      <c r="M50">
        <f t="shared" si="9"/>
        <v>0</v>
      </c>
      <c r="N50">
        <f t="shared" si="4"/>
        <v>10</v>
      </c>
      <c r="O50">
        <f t="shared" si="54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7"/>
        <v>0</v>
      </c>
      <c r="L51">
        <f t="shared" si="8"/>
        <v>0</v>
      </c>
      <c r="M51">
        <f t="shared" si="9"/>
        <v>0</v>
      </c>
      <c r="N51">
        <f t="shared" si="4"/>
        <v>10</v>
      </c>
      <c r="O51">
        <f t="shared" si="54"/>
        <v>10</v>
      </c>
    </row>
    <row r="52" spans="2:15" x14ac:dyDescent="0.25">
      <c r="B52" s="3"/>
      <c r="C52" s="3"/>
      <c r="D52" s="3"/>
      <c r="E52" s="2" t="e">
        <f t="shared" ref="E52" si="60">(B52)/(B52+C52+D52)</f>
        <v>#DIV/0!</v>
      </c>
      <c r="F52" s="3"/>
      <c r="G52" s="3"/>
      <c r="H52">
        <f>F52-G52</f>
        <v>0</v>
      </c>
      <c r="L52">
        <f t="shared" si="8"/>
        <v>0</v>
      </c>
      <c r="M52">
        <f t="shared" si="9"/>
        <v>0</v>
      </c>
      <c r="N52">
        <f t="shared" si="4"/>
        <v>10</v>
      </c>
      <c r="O52">
        <f t="shared" si="54"/>
        <v>10</v>
      </c>
    </row>
    <row r="53" spans="2:15" x14ac:dyDescent="0.25">
      <c r="B53" s="3"/>
      <c r="C53" s="3"/>
      <c r="D53" s="3"/>
      <c r="E53" s="2" t="e">
        <f t="shared" si="59"/>
        <v>#DIV/0!</v>
      </c>
      <c r="F53" s="3"/>
      <c r="G53" s="3"/>
      <c r="H53">
        <f t="shared" si="7"/>
        <v>0</v>
      </c>
      <c r="L53">
        <f t="shared" si="8"/>
        <v>0</v>
      </c>
      <c r="M53">
        <f t="shared" si="9"/>
        <v>0</v>
      </c>
      <c r="O53">
        <f t="shared" si="54"/>
        <v>0</v>
      </c>
    </row>
    <row r="54" spans="2:15" x14ac:dyDescent="0.25">
      <c r="B54" s="3"/>
      <c r="C54" s="3"/>
      <c r="D54" s="3"/>
      <c r="E54" s="2" t="e">
        <f t="shared" si="59"/>
        <v>#DIV/0!</v>
      </c>
      <c r="F54" s="3"/>
      <c r="G54" s="3"/>
      <c r="H54">
        <f t="shared" si="7"/>
        <v>0</v>
      </c>
      <c r="L54">
        <f t="shared" si="8"/>
        <v>0</v>
      </c>
      <c r="M54">
        <f t="shared" si="9"/>
        <v>0</v>
      </c>
      <c r="O54">
        <f t="shared" si="54"/>
        <v>0</v>
      </c>
    </row>
    <row r="55" spans="2:15" x14ac:dyDescent="0.25">
      <c r="B55" s="3"/>
      <c r="C55" s="3"/>
      <c r="D55" s="3"/>
      <c r="E55" s="2" t="e">
        <f t="shared" si="59"/>
        <v>#DIV/0!</v>
      </c>
      <c r="F55" s="3"/>
      <c r="G55" s="3"/>
      <c r="H55">
        <f t="shared" si="7"/>
        <v>0</v>
      </c>
      <c r="L55">
        <f t="shared" si="8"/>
        <v>0</v>
      </c>
      <c r="M55">
        <f t="shared" si="9"/>
        <v>0</v>
      </c>
      <c r="O55">
        <f t="shared" si="54"/>
        <v>0</v>
      </c>
    </row>
    <row r="56" spans="2:15" x14ac:dyDescent="0.25">
      <c r="B56" s="3"/>
      <c r="C56" s="3"/>
      <c r="D56" s="3"/>
      <c r="E56" s="2" t="e">
        <f t="shared" si="59"/>
        <v>#DIV/0!</v>
      </c>
      <c r="F56" s="3"/>
      <c r="G56" s="3"/>
      <c r="H56">
        <f t="shared" si="7"/>
        <v>0</v>
      </c>
      <c r="L56">
        <f t="shared" si="8"/>
        <v>0</v>
      </c>
      <c r="M56">
        <f t="shared" si="9"/>
        <v>0</v>
      </c>
      <c r="O56">
        <f t="shared" si="54"/>
        <v>0</v>
      </c>
    </row>
    <row r="57" spans="2:15" x14ac:dyDescent="0.25">
      <c r="B57" s="3"/>
      <c r="C57" s="3"/>
      <c r="D57" s="3"/>
      <c r="E57" s="2" t="e">
        <f t="shared" si="59"/>
        <v>#DIV/0!</v>
      </c>
      <c r="F57" s="3"/>
      <c r="G57" s="3"/>
      <c r="H57">
        <f t="shared" si="7"/>
        <v>0</v>
      </c>
      <c r="L57">
        <f t="shared" si="8"/>
        <v>0</v>
      </c>
      <c r="M57">
        <f t="shared" si="9"/>
        <v>0</v>
      </c>
      <c r="O57">
        <f t="shared" si="54"/>
        <v>0</v>
      </c>
    </row>
    <row r="58" spans="2:15" x14ac:dyDescent="0.25">
      <c r="B58" s="3"/>
      <c r="C58" s="3"/>
      <c r="D58" s="3"/>
      <c r="E58" s="2" t="e">
        <f t="shared" si="59"/>
        <v>#DIV/0!</v>
      </c>
      <c r="F58" s="3"/>
      <c r="G58" s="3"/>
      <c r="H58">
        <f t="shared" si="7"/>
        <v>0</v>
      </c>
      <c r="L58">
        <f t="shared" si="8"/>
        <v>0</v>
      </c>
      <c r="M58">
        <f t="shared" si="9"/>
        <v>0</v>
      </c>
      <c r="O58">
        <f t="shared" si="54"/>
        <v>0</v>
      </c>
    </row>
    <row r="59" spans="2:15" x14ac:dyDescent="0.25">
      <c r="B59" s="3"/>
      <c r="C59" s="3"/>
      <c r="D59" s="3"/>
      <c r="E59" s="2" t="e">
        <f t="shared" si="59"/>
        <v>#DIV/0!</v>
      </c>
      <c r="F59" s="3"/>
      <c r="G59" s="3"/>
      <c r="H59">
        <f t="shared" si="7"/>
        <v>0</v>
      </c>
      <c r="L59">
        <f t="shared" si="8"/>
        <v>0</v>
      </c>
      <c r="M59">
        <f t="shared" si="9"/>
        <v>0</v>
      </c>
      <c r="O59">
        <f t="shared" si="54"/>
        <v>0</v>
      </c>
    </row>
    <row r="60" spans="2:15" x14ac:dyDescent="0.25">
      <c r="B60" s="3"/>
      <c r="C60" s="3"/>
      <c r="D60" s="3"/>
      <c r="E60" s="2" t="e">
        <f t="shared" si="59"/>
        <v>#DIV/0!</v>
      </c>
      <c r="F60" s="3"/>
      <c r="G60" s="3"/>
      <c r="H60">
        <f t="shared" si="7"/>
        <v>0</v>
      </c>
      <c r="L60">
        <f t="shared" si="8"/>
        <v>0</v>
      </c>
      <c r="M60">
        <f t="shared" si="9"/>
        <v>0</v>
      </c>
      <c r="O60">
        <f t="shared" si="54"/>
        <v>0</v>
      </c>
    </row>
    <row r="61" spans="2:15" x14ac:dyDescent="0.25">
      <c r="B61" s="3"/>
      <c r="C61" s="3"/>
      <c r="D61" s="3"/>
      <c r="E61" s="2" t="e">
        <f t="shared" si="59"/>
        <v>#DIV/0!</v>
      </c>
      <c r="F61" s="3"/>
      <c r="G61" s="3"/>
      <c r="H61">
        <f t="shared" si="7"/>
        <v>0</v>
      </c>
      <c r="L61">
        <f t="shared" si="8"/>
        <v>0</v>
      </c>
      <c r="M61">
        <f t="shared" si="9"/>
        <v>0</v>
      </c>
      <c r="O61">
        <f t="shared" si="54"/>
        <v>0</v>
      </c>
    </row>
    <row r="62" spans="2:15" x14ac:dyDescent="0.25">
      <c r="B62" s="3"/>
      <c r="C62" s="3"/>
      <c r="D62" s="3"/>
      <c r="E62" s="2" t="e">
        <f t="shared" si="59"/>
        <v>#DIV/0!</v>
      </c>
      <c r="F62" s="3"/>
      <c r="G62" s="3"/>
      <c r="H62">
        <f t="shared" si="7"/>
        <v>0</v>
      </c>
      <c r="L62">
        <f t="shared" si="8"/>
        <v>0</v>
      </c>
      <c r="M62">
        <f t="shared" si="9"/>
        <v>0</v>
      </c>
      <c r="O62">
        <f t="shared" si="54"/>
        <v>0</v>
      </c>
    </row>
    <row r="63" spans="2:15" x14ac:dyDescent="0.25">
      <c r="B63" s="3"/>
      <c r="C63" s="3"/>
      <c r="D63" s="3"/>
      <c r="E63" s="2" t="e">
        <f t="shared" si="59"/>
        <v>#DIV/0!</v>
      </c>
      <c r="F63" s="3"/>
      <c r="G63" s="3"/>
      <c r="H63">
        <f>F63-G63</f>
        <v>0</v>
      </c>
      <c r="L63">
        <f t="shared" si="8"/>
        <v>0</v>
      </c>
      <c r="M63">
        <f t="shared" si="9"/>
        <v>0</v>
      </c>
      <c r="O63">
        <f t="shared" si="54"/>
        <v>0</v>
      </c>
    </row>
    <row r="64" spans="2:15" x14ac:dyDescent="0.25">
      <c r="B64" s="3"/>
      <c r="C64" s="3"/>
      <c r="D64" s="3"/>
      <c r="E64" s="2" t="e">
        <f t="shared" si="59"/>
        <v>#DIV/0!</v>
      </c>
      <c r="F64" s="3"/>
      <c r="G64" s="3"/>
      <c r="H64">
        <f t="shared" si="7"/>
        <v>0</v>
      </c>
      <c r="L64">
        <f t="shared" si="8"/>
        <v>0</v>
      </c>
      <c r="M64">
        <f t="shared" si="9"/>
        <v>0</v>
      </c>
      <c r="O64">
        <f t="shared" si="54"/>
        <v>0</v>
      </c>
    </row>
    <row r="65" spans="2:15" x14ac:dyDescent="0.25">
      <c r="B65" s="3"/>
      <c r="C65" s="3"/>
      <c r="D65" s="3"/>
      <c r="E65" s="2" t="e">
        <f t="shared" si="59"/>
        <v>#DIV/0!</v>
      </c>
      <c r="F65" s="3"/>
      <c r="G65" s="3"/>
      <c r="H65">
        <f t="shared" si="7"/>
        <v>0</v>
      </c>
      <c r="L65">
        <f t="shared" si="8"/>
        <v>0</v>
      </c>
      <c r="M65">
        <f t="shared" si="9"/>
        <v>0</v>
      </c>
      <c r="O65">
        <f t="shared" si="54"/>
        <v>0</v>
      </c>
    </row>
    <row r="66" spans="2:15" x14ac:dyDescent="0.25">
      <c r="B66" s="3"/>
      <c r="C66" s="3"/>
      <c r="D66" s="3"/>
      <c r="E66" s="2" t="e">
        <f t="shared" si="59"/>
        <v>#DIV/0!</v>
      </c>
      <c r="F66" s="3"/>
      <c r="G66" s="3"/>
      <c r="H66">
        <f t="shared" si="7"/>
        <v>0</v>
      </c>
      <c r="L66">
        <f t="shared" si="8"/>
        <v>0</v>
      </c>
      <c r="M66">
        <f t="shared" si="9"/>
        <v>0</v>
      </c>
      <c r="O66">
        <f t="shared" si="54"/>
        <v>0</v>
      </c>
    </row>
    <row r="67" spans="2:15" x14ac:dyDescent="0.25">
      <c r="B67" s="3"/>
      <c r="C67" s="3"/>
      <c r="D67" s="3"/>
      <c r="E67" s="2" t="e">
        <f t="shared" si="59"/>
        <v>#DIV/0!</v>
      </c>
      <c r="F67" s="3"/>
      <c r="G67" s="3"/>
      <c r="H67">
        <f t="shared" si="7"/>
        <v>0</v>
      </c>
      <c r="L67">
        <f t="shared" si="8"/>
        <v>0</v>
      </c>
      <c r="M67">
        <f t="shared" si="9"/>
        <v>0</v>
      </c>
      <c r="O67">
        <f t="shared" si="54"/>
        <v>0</v>
      </c>
    </row>
    <row r="68" spans="2:15" x14ac:dyDescent="0.25">
      <c r="B68" s="3"/>
      <c r="C68" s="3"/>
      <c r="D68" s="3"/>
      <c r="E68" s="2" t="e">
        <f t="shared" si="59"/>
        <v>#DIV/0!</v>
      </c>
      <c r="F68" s="3"/>
      <c r="G68" s="3"/>
      <c r="H68">
        <f t="shared" si="7"/>
        <v>0</v>
      </c>
      <c r="L68">
        <f t="shared" si="8"/>
        <v>0</v>
      </c>
      <c r="M68">
        <f t="shared" si="9"/>
        <v>0</v>
      </c>
      <c r="O68">
        <f t="shared" si="54"/>
        <v>0</v>
      </c>
    </row>
    <row r="69" spans="2:15" x14ac:dyDescent="0.25">
      <c r="B69" s="3"/>
      <c r="C69" s="3"/>
      <c r="D69" s="3"/>
      <c r="E69" s="2" t="e">
        <f t="shared" si="6"/>
        <v>#DIV/0!</v>
      </c>
      <c r="F69" s="3"/>
      <c r="G69" s="3"/>
      <c r="H69">
        <f t="shared" si="7"/>
        <v>0</v>
      </c>
      <c r="L69">
        <f t="shared" si="8"/>
        <v>0</v>
      </c>
      <c r="M69">
        <f t="shared" si="9"/>
        <v>0</v>
      </c>
      <c r="O69">
        <f t="shared" si="54"/>
        <v>0</v>
      </c>
    </row>
    <row r="70" spans="2:15" x14ac:dyDescent="0.25">
      <c r="B70" s="3"/>
      <c r="C70" s="3"/>
      <c r="D70" s="3"/>
      <c r="E70" s="2" t="e">
        <f t="shared" si="6"/>
        <v>#DIV/0!</v>
      </c>
      <c r="F70" s="3"/>
      <c r="G70" s="3"/>
      <c r="H70">
        <f t="shared" si="7"/>
        <v>0</v>
      </c>
      <c r="L70">
        <f t="shared" si="8"/>
        <v>0</v>
      </c>
      <c r="M70">
        <f t="shared" si="9"/>
        <v>0</v>
      </c>
      <c r="O70">
        <f t="shared" si="54"/>
        <v>0</v>
      </c>
    </row>
    <row r="71" spans="2:15" x14ac:dyDescent="0.25">
      <c r="B71" s="3"/>
      <c r="C71" s="3"/>
      <c r="D71" s="3"/>
      <c r="E71" s="2" t="e">
        <f t="shared" si="6"/>
        <v>#DIV/0!</v>
      </c>
      <c r="F71" s="3"/>
      <c r="G71" s="3"/>
      <c r="H71">
        <f t="shared" si="7"/>
        <v>0</v>
      </c>
      <c r="L71">
        <f t="shared" si="8"/>
        <v>0</v>
      </c>
      <c r="M71">
        <f t="shared" si="9"/>
        <v>0</v>
      </c>
      <c r="O71">
        <f t="shared" si="54"/>
        <v>0</v>
      </c>
    </row>
    <row r="72" spans="2:15" x14ac:dyDescent="0.25">
      <c r="B72" s="3"/>
      <c r="C72" s="3"/>
      <c r="D72" s="3"/>
      <c r="E72" s="2" t="e">
        <f t="shared" si="6"/>
        <v>#DIV/0!</v>
      </c>
      <c r="F72" s="3"/>
      <c r="G72" s="3"/>
      <c r="H72">
        <f t="shared" si="7"/>
        <v>0</v>
      </c>
      <c r="L72">
        <f t="shared" si="8"/>
        <v>0</v>
      </c>
      <c r="M72">
        <f t="shared" si="9"/>
        <v>0</v>
      </c>
      <c r="O72">
        <f t="shared" si="54"/>
        <v>0</v>
      </c>
    </row>
    <row r="73" spans="2:15" x14ac:dyDescent="0.25">
      <c r="B73" s="3"/>
      <c r="C73" s="3"/>
      <c r="D73" s="3"/>
      <c r="E73" s="2" t="e">
        <f t="shared" si="6"/>
        <v>#DIV/0!</v>
      </c>
      <c r="F73" s="3"/>
      <c r="G73" s="3"/>
      <c r="H73">
        <f t="shared" si="7"/>
        <v>0</v>
      </c>
      <c r="L73">
        <f t="shared" si="8"/>
        <v>0</v>
      </c>
      <c r="M73">
        <f t="shared" si="9"/>
        <v>0</v>
      </c>
      <c r="O73">
        <f t="shared" si="54"/>
        <v>0</v>
      </c>
    </row>
    <row r="74" spans="2:15" x14ac:dyDescent="0.25">
      <c r="B74" s="3"/>
      <c r="C74" s="3"/>
      <c r="D74" s="3"/>
      <c r="E74" s="2" t="e">
        <f t="shared" si="6"/>
        <v>#DIV/0!</v>
      </c>
      <c r="F74" s="3"/>
      <c r="G74" s="3"/>
      <c r="H74">
        <f t="shared" si="7"/>
        <v>0</v>
      </c>
      <c r="L74">
        <f t="shared" si="8"/>
        <v>0</v>
      </c>
      <c r="M74">
        <f t="shared" si="9"/>
        <v>0</v>
      </c>
      <c r="O74">
        <f t="shared" si="54"/>
        <v>0</v>
      </c>
    </row>
    <row r="75" spans="2:15" x14ac:dyDescent="0.25">
      <c r="B75" s="3"/>
      <c r="C75" s="3"/>
      <c r="D75" s="3"/>
      <c r="E75" s="2" t="e">
        <f t="shared" si="6"/>
        <v>#DIV/0!</v>
      </c>
      <c r="F75" s="3"/>
      <c r="G75" s="3"/>
      <c r="H75">
        <f t="shared" si="7"/>
        <v>0</v>
      </c>
      <c r="L75">
        <f t="shared" si="8"/>
        <v>0</v>
      </c>
      <c r="M75">
        <f t="shared" si="9"/>
        <v>0</v>
      </c>
      <c r="O75">
        <f t="shared" si="54"/>
        <v>0</v>
      </c>
    </row>
    <row r="76" spans="2:15" x14ac:dyDescent="0.25">
      <c r="B76" s="3"/>
      <c r="C76" s="3"/>
      <c r="D76" s="3"/>
      <c r="E76" s="2" t="e">
        <f t="shared" si="6"/>
        <v>#DIV/0!</v>
      </c>
      <c r="F76" s="3"/>
      <c r="G76" s="3"/>
      <c r="H76">
        <f t="shared" si="7"/>
        <v>0</v>
      </c>
      <c r="L76">
        <f t="shared" si="8"/>
        <v>0</v>
      </c>
      <c r="M76">
        <f t="shared" si="9"/>
        <v>0</v>
      </c>
      <c r="O76">
        <f t="shared" si="54"/>
        <v>0</v>
      </c>
    </row>
    <row r="77" spans="2:15" x14ac:dyDescent="0.25">
      <c r="B77" s="3"/>
      <c r="C77" s="3"/>
      <c r="D77" s="3"/>
      <c r="E77" s="2" t="e">
        <f t="shared" ref="E77:E205" si="61">(B77)/(B77+C77+D77)</f>
        <v>#DIV/0!</v>
      </c>
      <c r="F77" s="3"/>
      <c r="G77" s="3"/>
      <c r="H77">
        <f t="shared" ref="H77:H85" si="62">F77-G77</f>
        <v>0</v>
      </c>
      <c r="L77">
        <f t="shared" ref="L77:L138" si="63">B77*10</f>
        <v>0</v>
      </c>
      <c r="M77">
        <f t="shared" ref="M77:M142" si="64">D77*5</f>
        <v>0</v>
      </c>
      <c r="O77">
        <f t="shared" si="54"/>
        <v>0</v>
      </c>
    </row>
    <row r="78" spans="2:15" x14ac:dyDescent="0.25">
      <c r="B78" s="3"/>
      <c r="C78" s="3"/>
      <c r="D78" s="3"/>
      <c r="E78" s="2" t="e">
        <f t="shared" si="61"/>
        <v>#DIV/0!</v>
      </c>
      <c r="F78" s="3"/>
      <c r="G78" s="3"/>
      <c r="H78">
        <f t="shared" si="62"/>
        <v>0</v>
      </c>
      <c r="L78">
        <f t="shared" si="63"/>
        <v>0</v>
      </c>
      <c r="M78">
        <f t="shared" si="64"/>
        <v>0</v>
      </c>
      <c r="O78">
        <f t="shared" si="54"/>
        <v>0</v>
      </c>
    </row>
    <row r="79" spans="2:15" x14ac:dyDescent="0.25">
      <c r="B79" s="3"/>
      <c r="C79" s="3"/>
      <c r="D79" s="3"/>
      <c r="E79" s="2" t="e">
        <f t="shared" si="61"/>
        <v>#DIV/0!</v>
      </c>
      <c r="F79" s="3"/>
      <c r="G79" s="3"/>
      <c r="H79">
        <f t="shared" si="62"/>
        <v>0</v>
      </c>
      <c r="L79">
        <f t="shared" si="63"/>
        <v>0</v>
      </c>
      <c r="M79">
        <f t="shared" si="64"/>
        <v>0</v>
      </c>
      <c r="O79">
        <f t="shared" si="54"/>
        <v>0</v>
      </c>
    </row>
    <row r="80" spans="2:15" x14ac:dyDescent="0.25">
      <c r="B80" s="3"/>
      <c r="C80" s="3"/>
      <c r="D80" s="3"/>
      <c r="E80" s="2" t="e">
        <f t="shared" si="61"/>
        <v>#DIV/0!</v>
      </c>
      <c r="F80" s="3"/>
      <c r="G80" s="3"/>
      <c r="H80">
        <f t="shared" si="62"/>
        <v>0</v>
      </c>
      <c r="L80">
        <f t="shared" si="63"/>
        <v>0</v>
      </c>
      <c r="M80">
        <f t="shared" si="64"/>
        <v>0</v>
      </c>
      <c r="O80">
        <f t="shared" si="54"/>
        <v>0</v>
      </c>
    </row>
    <row r="81" spans="2:15" x14ac:dyDescent="0.25">
      <c r="B81" s="3"/>
      <c r="C81" s="3"/>
      <c r="D81" s="3"/>
      <c r="E81" s="2" t="e">
        <f t="shared" si="61"/>
        <v>#DIV/0!</v>
      </c>
      <c r="F81" s="3"/>
      <c r="G81" s="3"/>
      <c r="H81">
        <f t="shared" si="62"/>
        <v>0</v>
      </c>
      <c r="L81">
        <f t="shared" si="63"/>
        <v>0</v>
      </c>
      <c r="M81">
        <f t="shared" si="64"/>
        <v>0</v>
      </c>
      <c r="O81">
        <f t="shared" ref="O81:O141" si="65">SUM(I81:N81)</f>
        <v>0</v>
      </c>
    </row>
    <row r="82" spans="2:15" x14ac:dyDescent="0.25">
      <c r="B82" s="3"/>
      <c r="C82" s="3"/>
      <c r="D82" s="3"/>
      <c r="E82" s="2" t="e">
        <f t="shared" si="61"/>
        <v>#DIV/0!</v>
      </c>
      <c r="F82" s="3"/>
      <c r="G82" s="3"/>
      <c r="H82">
        <f t="shared" si="62"/>
        <v>0</v>
      </c>
      <c r="L82">
        <f t="shared" si="63"/>
        <v>0</v>
      </c>
      <c r="M82">
        <f t="shared" si="64"/>
        <v>0</v>
      </c>
      <c r="O82">
        <f t="shared" si="65"/>
        <v>0</v>
      </c>
    </row>
    <row r="83" spans="2:15" x14ac:dyDescent="0.25">
      <c r="B83" s="3"/>
      <c r="C83" s="3"/>
      <c r="D83" s="3"/>
      <c r="E83" s="2" t="e">
        <f t="shared" si="61"/>
        <v>#DIV/0!</v>
      </c>
      <c r="F83" s="3"/>
      <c r="G83" s="3"/>
      <c r="H83">
        <f t="shared" si="62"/>
        <v>0</v>
      </c>
      <c r="L83">
        <f t="shared" si="63"/>
        <v>0</v>
      </c>
      <c r="M83">
        <f t="shared" si="64"/>
        <v>0</v>
      </c>
      <c r="O83">
        <f t="shared" si="65"/>
        <v>0</v>
      </c>
    </row>
    <row r="84" spans="2:15" x14ac:dyDescent="0.25">
      <c r="B84" s="3"/>
      <c r="C84" s="3"/>
      <c r="D84" s="3"/>
      <c r="E84" s="2" t="e">
        <f t="shared" si="61"/>
        <v>#DIV/0!</v>
      </c>
      <c r="F84" s="3"/>
      <c r="G84" s="3"/>
      <c r="H84">
        <f t="shared" si="62"/>
        <v>0</v>
      </c>
      <c r="L84">
        <f t="shared" si="63"/>
        <v>0</v>
      </c>
      <c r="M84">
        <f t="shared" si="64"/>
        <v>0</v>
      </c>
      <c r="O84">
        <f t="shared" si="65"/>
        <v>0</v>
      </c>
    </row>
    <row r="85" spans="2:15" x14ac:dyDescent="0.25">
      <c r="B85" s="3"/>
      <c r="C85" s="3"/>
      <c r="D85" s="3"/>
      <c r="E85" s="2" t="e">
        <f t="shared" si="61"/>
        <v>#DIV/0!</v>
      </c>
      <c r="F85" s="3"/>
      <c r="G85" s="3"/>
      <c r="H85">
        <f t="shared" si="62"/>
        <v>0</v>
      </c>
      <c r="L85">
        <f t="shared" si="63"/>
        <v>0</v>
      </c>
      <c r="M85">
        <f t="shared" si="64"/>
        <v>0</v>
      </c>
      <c r="O85">
        <f t="shared" si="65"/>
        <v>0</v>
      </c>
    </row>
    <row r="86" spans="2:15" x14ac:dyDescent="0.25">
      <c r="B86" s="3"/>
      <c r="C86" s="3"/>
      <c r="D86" s="3"/>
      <c r="E86" s="2" t="e">
        <f t="shared" si="61"/>
        <v>#DIV/0!</v>
      </c>
      <c r="F86" s="3"/>
      <c r="G86" s="3"/>
      <c r="H86">
        <f>F86-G86</f>
        <v>0</v>
      </c>
      <c r="L86">
        <f t="shared" si="63"/>
        <v>0</v>
      </c>
      <c r="M86">
        <f t="shared" si="64"/>
        <v>0</v>
      </c>
      <c r="O86">
        <f t="shared" si="65"/>
        <v>0</v>
      </c>
    </row>
    <row r="87" spans="2:15" x14ac:dyDescent="0.25">
      <c r="B87" s="3"/>
      <c r="C87" s="3"/>
      <c r="D87" s="3"/>
      <c r="E87" s="2" t="e">
        <f t="shared" si="61"/>
        <v>#DIV/0!</v>
      </c>
      <c r="F87" s="3"/>
      <c r="G87" s="3"/>
      <c r="H87">
        <f>F87-G87</f>
        <v>0</v>
      </c>
      <c r="L87">
        <f t="shared" si="63"/>
        <v>0</v>
      </c>
      <c r="M87">
        <f t="shared" si="64"/>
        <v>0</v>
      </c>
      <c r="O87">
        <f t="shared" si="65"/>
        <v>0</v>
      </c>
    </row>
    <row r="88" spans="2:15" x14ac:dyDescent="0.25">
      <c r="B88" s="3"/>
      <c r="C88" s="3"/>
      <c r="D88" s="3"/>
      <c r="E88" s="2" t="e">
        <f t="shared" si="61"/>
        <v>#DIV/0!</v>
      </c>
      <c r="F88" s="3"/>
      <c r="G88" s="3"/>
      <c r="H88">
        <f t="shared" ref="H88:H135" si="66">F88-G88</f>
        <v>0</v>
      </c>
      <c r="L88">
        <f t="shared" si="63"/>
        <v>0</v>
      </c>
      <c r="M88">
        <f t="shared" si="64"/>
        <v>0</v>
      </c>
      <c r="O88">
        <f t="shared" si="65"/>
        <v>0</v>
      </c>
    </row>
    <row r="89" spans="2:15" x14ac:dyDescent="0.25">
      <c r="B89" s="3"/>
      <c r="C89" s="3"/>
      <c r="D89" s="3"/>
      <c r="E89" s="2" t="e">
        <f t="shared" si="61"/>
        <v>#DIV/0!</v>
      </c>
      <c r="F89" s="3"/>
      <c r="G89" s="3"/>
      <c r="H89">
        <f t="shared" si="66"/>
        <v>0</v>
      </c>
      <c r="L89">
        <f t="shared" si="63"/>
        <v>0</v>
      </c>
      <c r="M89">
        <f t="shared" si="64"/>
        <v>0</v>
      </c>
      <c r="O89">
        <f t="shared" si="65"/>
        <v>0</v>
      </c>
    </row>
    <row r="90" spans="2:15" x14ac:dyDescent="0.25">
      <c r="B90" s="3"/>
      <c r="C90" s="3"/>
      <c r="D90" s="3"/>
      <c r="E90" s="2" t="e">
        <f t="shared" si="61"/>
        <v>#DIV/0!</v>
      </c>
      <c r="F90" s="3"/>
      <c r="G90" s="3"/>
      <c r="H90">
        <f t="shared" si="66"/>
        <v>0</v>
      </c>
      <c r="L90">
        <f t="shared" si="63"/>
        <v>0</v>
      </c>
      <c r="M90">
        <f t="shared" si="64"/>
        <v>0</v>
      </c>
      <c r="O90">
        <f t="shared" si="65"/>
        <v>0</v>
      </c>
    </row>
    <row r="91" spans="2:15" x14ac:dyDescent="0.25">
      <c r="B91" s="3"/>
      <c r="C91" s="3"/>
      <c r="D91" s="3"/>
      <c r="E91" s="2" t="e">
        <f t="shared" si="61"/>
        <v>#DIV/0!</v>
      </c>
      <c r="F91" s="3"/>
      <c r="G91" s="3"/>
      <c r="H91">
        <f t="shared" si="66"/>
        <v>0</v>
      </c>
      <c r="L91">
        <f t="shared" si="63"/>
        <v>0</v>
      </c>
      <c r="M91">
        <f t="shared" si="64"/>
        <v>0</v>
      </c>
      <c r="O91">
        <f t="shared" si="65"/>
        <v>0</v>
      </c>
    </row>
    <row r="92" spans="2:15" x14ac:dyDescent="0.25">
      <c r="B92" s="3"/>
      <c r="C92" s="3"/>
      <c r="D92" s="3"/>
      <c r="E92" s="2" t="e">
        <f t="shared" si="61"/>
        <v>#DIV/0!</v>
      </c>
      <c r="F92" s="3"/>
      <c r="G92" s="3"/>
      <c r="H92">
        <f t="shared" si="66"/>
        <v>0</v>
      </c>
      <c r="L92">
        <f t="shared" si="63"/>
        <v>0</v>
      </c>
      <c r="M92">
        <f t="shared" si="64"/>
        <v>0</v>
      </c>
      <c r="O92">
        <f t="shared" si="65"/>
        <v>0</v>
      </c>
    </row>
    <row r="93" spans="2:15" x14ac:dyDescent="0.25">
      <c r="B93" s="3"/>
      <c r="C93" s="3"/>
      <c r="D93" s="3"/>
      <c r="E93" s="2" t="e">
        <f t="shared" si="61"/>
        <v>#DIV/0!</v>
      </c>
      <c r="F93" s="3"/>
      <c r="G93" s="3"/>
      <c r="H93">
        <f t="shared" si="66"/>
        <v>0</v>
      </c>
      <c r="L93">
        <f t="shared" si="63"/>
        <v>0</v>
      </c>
      <c r="M93">
        <f t="shared" si="64"/>
        <v>0</v>
      </c>
      <c r="O93">
        <f t="shared" si="65"/>
        <v>0</v>
      </c>
    </row>
    <row r="94" spans="2:15" x14ac:dyDescent="0.25">
      <c r="B94" s="3"/>
      <c r="C94" s="3"/>
      <c r="D94" s="3"/>
      <c r="E94" s="2" t="e">
        <f t="shared" si="61"/>
        <v>#DIV/0!</v>
      </c>
      <c r="F94" s="3"/>
      <c r="G94" s="3"/>
      <c r="H94">
        <f t="shared" si="66"/>
        <v>0</v>
      </c>
      <c r="L94">
        <f t="shared" si="63"/>
        <v>0</v>
      </c>
      <c r="M94">
        <f t="shared" si="64"/>
        <v>0</v>
      </c>
      <c r="O94">
        <f t="shared" si="65"/>
        <v>0</v>
      </c>
    </row>
    <row r="95" spans="2:15" x14ac:dyDescent="0.25">
      <c r="B95" s="3"/>
      <c r="C95" s="3"/>
      <c r="D95" s="3"/>
      <c r="E95" s="2" t="e">
        <f t="shared" si="61"/>
        <v>#DIV/0!</v>
      </c>
      <c r="F95" s="3"/>
      <c r="G95" s="3"/>
      <c r="H95">
        <f t="shared" si="66"/>
        <v>0</v>
      </c>
      <c r="L95">
        <f t="shared" si="63"/>
        <v>0</v>
      </c>
      <c r="M95">
        <f t="shared" si="64"/>
        <v>0</v>
      </c>
      <c r="O95">
        <f t="shared" si="65"/>
        <v>0</v>
      </c>
    </row>
    <row r="96" spans="2:15" x14ac:dyDescent="0.25">
      <c r="B96" s="3"/>
      <c r="C96" s="3"/>
      <c r="D96" s="3"/>
      <c r="E96" s="2" t="e">
        <f t="shared" si="61"/>
        <v>#DIV/0!</v>
      </c>
      <c r="F96" s="3"/>
      <c r="G96" s="3"/>
      <c r="H96">
        <f t="shared" si="66"/>
        <v>0</v>
      </c>
      <c r="L96">
        <f t="shared" si="63"/>
        <v>0</v>
      </c>
      <c r="M96">
        <f t="shared" si="64"/>
        <v>0</v>
      </c>
      <c r="O96">
        <f t="shared" si="65"/>
        <v>0</v>
      </c>
    </row>
    <row r="97" spans="2:15" x14ac:dyDescent="0.25">
      <c r="B97" s="3"/>
      <c r="C97" s="3"/>
      <c r="D97" s="3"/>
      <c r="E97" s="2" t="e">
        <f t="shared" si="61"/>
        <v>#DIV/0!</v>
      </c>
      <c r="F97" s="3"/>
      <c r="G97" s="3"/>
      <c r="H97">
        <f t="shared" si="66"/>
        <v>0</v>
      </c>
      <c r="L97">
        <f t="shared" si="63"/>
        <v>0</v>
      </c>
      <c r="M97">
        <f t="shared" si="64"/>
        <v>0</v>
      </c>
      <c r="O97">
        <f t="shared" si="65"/>
        <v>0</v>
      </c>
    </row>
    <row r="98" spans="2:15" x14ac:dyDescent="0.25">
      <c r="B98" s="3"/>
      <c r="C98" s="3"/>
      <c r="D98" s="3"/>
      <c r="E98" s="2" t="e">
        <f t="shared" si="61"/>
        <v>#DIV/0!</v>
      </c>
      <c r="F98" s="3"/>
      <c r="G98" s="3"/>
      <c r="H98">
        <f t="shared" si="66"/>
        <v>0</v>
      </c>
      <c r="L98">
        <f t="shared" si="63"/>
        <v>0</v>
      </c>
      <c r="M98">
        <f t="shared" si="64"/>
        <v>0</v>
      </c>
      <c r="O98">
        <f t="shared" si="65"/>
        <v>0</v>
      </c>
    </row>
    <row r="99" spans="2:15" x14ac:dyDescent="0.25">
      <c r="B99" s="3"/>
      <c r="C99" s="3"/>
      <c r="D99" s="3"/>
      <c r="E99" s="2" t="e">
        <f t="shared" si="61"/>
        <v>#DIV/0!</v>
      </c>
      <c r="F99" s="3"/>
      <c r="G99" s="3"/>
      <c r="H99">
        <f t="shared" si="66"/>
        <v>0</v>
      </c>
      <c r="L99">
        <f t="shared" si="63"/>
        <v>0</v>
      </c>
      <c r="M99">
        <f t="shared" si="64"/>
        <v>0</v>
      </c>
      <c r="O99">
        <f t="shared" si="65"/>
        <v>0</v>
      </c>
    </row>
    <row r="100" spans="2:15" x14ac:dyDescent="0.25">
      <c r="B100" s="3"/>
      <c r="C100" s="3"/>
      <c r="D100" s="3"/>
      <c r="E100" s="2" t="e">
        <f t="shared" si="61"/>
        <v>#DIV/0!</v>
      </c>
      <c r="F100" s="3"/>
      <c r="G100" s="3"/>
      <c r="H100">
        <f t="shared" si="66"/>
        <v>0</v>
      </c>
      <c r="L100">
        <f t="shared" si="63"/>
        <v>0</v>
      </c>
      <c r="M100">
        <f t="shared" si="64"/>
        <v>0</v>
      </c>
      <c r="O100">
        <f t="shared" si="65"/>
        <v>0</v>
      </c>
    </row>
    <row r="101" spans="2:15" x14ac:dyDescent="0.25">
      <c r="B101" s="3"/>
      <c r="C101" s="3"/>
      <c r="D101" s="3"/>
      <c r="E101" s="2" t="e">
        <f t="shared" si="61"/>
        <v>#DIV/0!</v>
      </c>
      <c r="F101" s="3"/>
      <c r="G101" s="3"/>
      <c r="H101">
        <f t="shared" si="66"/>
        <v>0</v>
      </c>
      <c r="L101">
        <f t="shared" si="63"/>
        <v>0</v>
      </c>
      <c r="M101">
        <f t="shared" si="64"/>
        <v>0</v>
      </c>
      <c r="O101">
        <f t="shared" si="65"/>
        <v>0</v>
      </c>
    </row>
    <row r="102" spans="2:15" x14ac:dyDescent="0.25">
      <c r="B102" s="3"/>
      <c r="C102" s="3"/>
      <c r="D102" s="3"/>
      <c r="E102" s="2" t="e">
        <f t="shared" si="61"/>
        <v>#DIV/0!</v>
      </c>
      <c r="F102" s="3"/>
      <c r="G102" s="3"/>
      <c r="H102">
        <f t="shared" si="66"/>
        <v>0</v>
      </c>
      <c r="L102">
        <f t="shared" si="63"/>
        <v>0</v>
      </c>
      <c r="M102">
        <f t="shared" si="64"/>
        <v>0</v>
      </c>
      <c r="O102">
        <f t="shared" si="65"/>
        <v>0</v>
      </c>
    </row>
    <row r="103" spans="2:15" x14ac:dyDescent="0.25">
      <c r="B103" s="3"/>
      <c r="C103" s="3"/>
      <c r="D103" s="3"/>
      <c r="E103" s="2" t="e">
        <f t="shared" si="61"/>
        <v>#DIV/0!</v>
      </c>
      <c r="F103" s="3"/>
      <c r="G103" s="3"/>
      <c r="H103">
        <f t="shared" si="66"/>
        <v>0</v>
      </c>
      <c r="L103">
        <f t="shared" si="63"/>
        <v>0</v>
      </c>
      <c r="M103">
        <f t="shared" si="64"/>
        <v>0</v>
      </c>
      <c r="O103">
        <f t="shared" si="65"/>
        <v>0</v>
      </c>
    </row>
    <row r="104" spans="2:15" x14ac:dyDescent="0.25">
      <c r="B104" s="3"/>
      <c r="C104" s="3"/>
      <c r="D104" s="3"/>
      <c r="E104" s="2" t="e">
        <f t="shared" si="61"/>
        <v>#DIV/0!</v>
      </c>
      <c r="F104" s="3"/>
      <c r="G104" s="3"/>
      <c r="H104">
        <f t="shared" si="66"/>
        <v>0</v>
      </c>
      <c r="L104">
        <f t="shared" si="63"/>
        <v>0</v>
      </c>
      <c r="M104">
        <f t="shared" si="64"/>
        <v>0</v>
      </c>
      <c r="O104">
        <f t="shared" si="65"/>
        <v>0</v>
      </c>
    </row>
    <row r="105" spans="2:15" x14ac:dyDescent="0.25">
      <c r="B105" s="3"/>
      <c r="C105" s="3"/>
      <c r="D105" s="3"/>
      <c r="E105" s="2" t="e">
        <f t="shared" si="61"/>
        <v>#DIV/0!</v>
      </c>
      <c r="F105" s="3"/>
      <c r="G105" s="3"/>
      <c r="H105">
        <f t="shared" si="66"/>
        <v>0</v>
      </c>
      <c r="L105">
        <f t="shared" si="63"/>
        <v>0</v>
      </c>
      <c r="M105">
        <f t="shared" si="64"/>
        <v>0</v>
      </c>
      <c r="O105">
        <f t="shared" si="65"/>
        <v>0</v>
      </c>
    </row>
    <row r="106" spans="2:15" x14ac:dyDescent="0.25">
      <c r="B106" s="3"/>
      <c r="C106" s="3"/>
      <c r="D106" s="3"/>
      <c r="E106" s="2" t="e">
        <f t="shared" si="61"/>
        <v>#DIV/0!</v>
      </c>
      <c r="F106" s="3"/>
      <c r="G106" s="3"/>
      <c r="H106">
        <f t="shared" si="66"/>
        <v>0</v>
      </c>
      <c r="L106">
        <f t="shared" si="63"/>
        <v>0</v>
      </c>
      <c r="M106">
        <f t="shared" si="64"/>
        <v>0</v>
      </c>
      <c r="O106">
        <f t="shared" si="65"/>
        <v>0</v>
      </c>
    </row>
    <row r="107" spans="2:15" x14ac:dyDescent="0.25">
      <c r="B107" s="3"/>
      <c r="C107" s="3"/>
      <c r="D107" s="3"/>
      <c r="E107" s="2" t="e">
        <f t="shared" si="61"/>
        <v>#DIV/0!</v>
      </c>
      <c r="F107" s="3"/>
      <c r="G107" s="3"/>
      <c r="H107">
        <f>F107-G107</f>
        <v>0</v>
      </c>
      <c r="L107">
        <f t="shared" si="63"/>
        <v>0</v>
      </c>
      <c r="M107">
        <f t="shared" si="64"/>
        <v>0</v>
      </c>
      <c r="O107">
        <f t="shared" si="65"/>
        <v>0</v>
      </c>
    </row>
    <row r="108" spans="2:15" x14ac:dyDescent="0.25">
      <c r="B108" s="3"/>
      <c r="C108" s="3"/>
      <c r="D108" s="3"/>
      <c r="E108" s="2" t="e">
        <f t="shared" si="61"/>
        <v>#DIV/0!</v>
      </c>
      <c r="F108" s="3"/>
      <c r="G108" s="3"/>
      <c r="H108">
        <f t="shared" ref="H108" si="67">F108-G108</f>
        <v>0</v>
      </c>
      <c r="L108">
        <f t="shared" si="63"/>
        <v>0</v>
      </c>
      <c r="M108">
        <f t="shared" si="64"/>
        <v>0</v>
      </c>
      <c r="O108">
        <f t="shared" si="65"/>
        <v>0</v>
      </c>
    </row>
    <row r="109" spans="2:15" x14ac:dyDescent="0.25">
      <c r="B109" s="3"/>
      <c r="C109" s="3"/>
      <c r="D109" s="3"/>
      <c r="E109" s="2" t="e">
        <f t="shared" si="61"/>
        <v>#DIV/0!</v>
      </c>
      <c r="F109" s="3"/>
      <c r="G109" s="3"/>
      <c r="H109">
        <f t="shared" si="66"/>
        <v>0</v>
      </c>
      <c r="L109">
        <f t="shared" si="63"/>
        <v>0</v>
      </c>
      <c r="M109">
        <f t="shared" si="64"/>
        <v>0</v>
      </c>
      <c r="O109">
        <f t="shared" si="65"/>
        <v>0</v>
      </c>
    </row>
    <row r="110" spans="2:15" x14ac:dyDescent="0.25">
      <c r="B110" s="3"/>
      <c r="C110" s="3"/>
      <c r="D110" s="3"/>
      <c r="E110" s="2" t="e">
        <f t="shared" si="61"/>
        <v>#DIV/0!</v>
      </c>
      <c r="F110" s="3"/>
      <c r="G110" s="3"/>
      <c r="H110">
        <f t="shared" si="66"/>
        <v>0</v>
      </c>
      <c r="L110">
        <f t="shared" si="63"/>
        <v>0</v>
      </c>
      <c r="M110">
        <f t="shared" si="64"/>
        <v>0</v>
      </c>
      <c r="O110">
        <f t="shared" si="65"/>
        <v>0</v>
      </c>
    </row>
    <row r="111" spans="2:15" x14ac:dyDescent="0.25">
      <c r="B111" s="3"/>
      <c r="C111" s="3"/>
      <c r="D111" s="3"/>
      <c r="E111" s="2" t="e">
        <f t="shared" si="61"/>
        <v>#DIV/0!</v>
      </c>
      <c r="F111" s="3"/>
      <c r="G111" s="3"/>
      <c r="H111">
        <f t="shared" si="66"/>
        <v>0</v>
      </c>
      <c r="L111">
        <f t="shared" si="63"/>
        <v>0</v>
      </c>
      <c r="M111">
        <f t="shared" si="64"/>
        <v>0</v>
      </c>
      <c r="O111">
        <f t="shared" si="65"/>
        <v>0</v>
      </c>
    </row>
    <row r="112" spans="2:15" x14ac:dyDescent="0.25">
      <c r="B112" s="3"/>
      <c r="C112" s="3"/>
      <c r="D112" s="3"/>
      <c r="E112" s="2" t="e">
        <f t="shared" si="61"/>
        <v>#DIV/0!</v>
      </c>
      <c r="F112" s="3"/>
      <c r="G112" s="3"/>
      <c r="H112">
        <f t="shared" si="66"/>
        <v>0</v>
      </c>
      <c r="L112">
        <f t="shared" si="63"/>
        <v>0</v>
      </c>
      <c r="M112">
        <f t="shared" si="64"/>
        <v>0</v>
      </c>
      <c r="O112">
        <f t="shared" si="65"/>
        <v>0</v>
      </c>
    </row>
    <row r="113" spans="2:15" x14ac:dyDescent="0.25">
      <c r="B113" s="3"/>
      <c r="C113" s="3"/>
      <c r="D113" s="3"/>
      <c r="E113" s="2" t="e">
        <f t="shared" si="61"/>
        <v>#DIV/0!</v>
      </c>
      <c r="F113" s="3"/>
      <c r="G113" s="3"/>
      <c r="H113">
        <f t="shared" si="66"/>
        <v>0</v>
      </c>
      <c r="L113">
        <f t="shared" si="63"/>
        <v>0</v>
      </c>
      <c r="M113">
        <f t="shared" si="64"/>
        <v>0</v>
      </c>
      <c r="O113">
        <f t="shared" si="65"/>
        <v>0</v>
      </c>
    </row>
    <row r="114" spans="2:15" x14ac:dyDescent="0.25">
      <c r="B114" s="3"/>
      <c r="C114" s="3"/>
      <c r="D114" s="3"/>
      <c r="E114" s="2" t="e">
        <f t="shared" si="61"/>
        <v>#DIV/0!</v>
      </c>
      <c r="F114" s="3"/>
      <c r="G114" s="3"/>
      <c r="H114">
        <f t="shared" si="66"/>
        <v>0</v>
      </c>
      <c r="L114">
        <f t="shared" si="63"/>
        <v>0</v>
      </c>
      <c r="M114">
        <f t="shared" si="64"/>
        <v>0</v>
      </c>
      <c r="O114">
        <f t="shared" si="65"/>
        <v>0</v>
      </c>
    </row>
    <row r="115" spans="2:15" x14ac:dyDescent="0.25">
      <c r="B115" s="3"/>
      <c r="C115" s="3"/>
      <c r="D115" s="3"/>
      <c r="E115" s="2" t="e">
        <f t="shared" si="61"/>
        <v>#DIV/0!</v>
      </c>
      <c r="F115" s="3"/>
      <c r="G115" s="3"/>
      <c r="H115">
        <f t="shared" si="66"/>
        <v>0</v>
      </c>
      <c r="L115">
        <f t="shared" si="63"/>
        <v>0</v>
      </c>
      <c r="M115">
        <f t="shared" si="64"/>
        <v>0</v>
      </c>
      <c r="O115">
        <f t="shared" si="65"/>
        <v>0</v>
      </c>
    </row>
    <row r="116" spans="2:15" x14ac:dyDescent="0.25">
      <c r="B116" s="3"/>
      <c r="C116" s="3"/>
      <c r="D116" s="3"/>
      <c r="E116" s="2" t="e">
        <f t="shared" si="61"/>
        <v>#DIV/0!</v>
      </c>
      <c r="F116" s="3"/>
      <c r="G116" s="3"/>
      <c r="H116">
        <f t="shared" si="66"/>
        <v>0</v>
      </c>
      <c r="L116">
        <f t="shared" si="63"/>
        <v>0</v>
      </c>
      <c r="M116">
        <f t="shared" si="64"/>
        <v>0</v>
      </c>
      <c r="O116">
        <f t="shared" si="65"/>
        <v>0</v>
      </c>
    </row>
    <row r="117" spans="2:15" x14ac:dyDescent="0.25">
      <c r="B117" s="3"/>
      <c r="C117" s="3"/>
      <c r="D117" s="3"/>
      <c r="E117" s="2" t="e">
        <f t="shared" si="61"/>
        <v>#DIV/0!</v>
      </c>
      <c r="F117" s="3"/>
      <c r="G117" s="3"/>
      <c r="H117">
        <f t="shared" si="66"/>
        <v>0</v>
      </c>
      <c r="L117">
        <f t="shared" si="63"/>
        <v>0</v>
      </c>
      <c r="M117">
        <f t="shared" si="64"/>
        <v>0</v>
      </c>
      <c r="O117">
        <f t="shared" si="65"/>
        <v>0</v>
      </c>
    </row>
    <row r="118" spans="2:15" x14ac:dyDescent="0.25">
      <c r="B118" s="3"/>
      <c r="C118" s="3"/>
      <c r="D118" s="3"/>
      <c r="E118" s="2" t="e">
        <f t="shared" si="61"/>
        <v>#DIV/0!</v>
      </c>
      <c r="F118" s="3"/>
      <c r="G118" s="3"/>
      <c r="H118">
        <f t="shared" si="66"/>
        <v>0</v>
      </c>
      <c r="L118">
        <f t="shared" si="63"/>
        <v>0</v>
      </c>
      <c r="M118">
        <f t="shared" si="64"/>
        <v>0</v>
      </c>
      <c r="O118">
        <f t="shared" si="65"/>
        <v>0</v>
      </c>
    </row>
    <row r="119" spans="2:15" x14ac:dyDescent="0.25">
      <c r="B119" s="3"/>
      <c r="C119" s="3"/>
      <c r="D119" s="3"/>
      <c r="E119" s="2" t="e">
        <f t="shared" si="61"/>
        <v>#DIV/0!</v>
      </c>
      <c r="F119" s="3"/>
      <c r="G119" s="3"/>
      <c r="H119">
        <f t="shared" si="66"/>
        <v>0</v>
      </c>
      <c r="L119">
        <f t="shared" si="63"/>
        <v>0</v>
      </c>
      <c r="M119">
        <f t="shared" si="64"/>
        <v>0</v>
      </c>
      <c r="O119">
        <f t="shared" si="65"/>
        <v>0</v>
      </c>
    </row>
    <row r="120" spans="2:15" x14ac:dyDescent="0.25">
      <c r="B120" s="3"/>
      <c r="C120" s="3"/>
      <c r="D120" s="3"/>
      <c r="E120" s="2" t="e">
        <f t="shared" si="61"/>
        <v>#DIV/0!</v>
      </c>
      <c r="F120" s="3"/>
      <c r="G120" s="3"/>
      <c r="H120">
        <f t="shared" si="66"/>
        <v>0</v>
      </c>
      <c r="L120">
        <f t="shared" si="63"/>
        <v>0</v>
      </c>
      <c r="M120">
        <f t="shared" si="64"/>
        <v>0</v>
      </c>
      <c r="O120">
        <f t="shared" si="65"/>
        <v>0</v>
      </c>
    </row>
    <row r="121" spans="2:15" x14ac:dyDescent="0.25">
      <c r="B121" s="3"/>
      <c r="C121" s="3"/>
      <c r="D121" s="3"/>
      <c r="E121" s="2" t="e">
        <f t="shared" si="61"/>
        <v>#DIV/0!</v>
      </c>
      <c r="F121" s="3"/>
      <c r="G121" s="3"/>
      <c r="H121">
        <f t="shared" si="66"/>
        <v>0</v>
      </c>
      <c r="L121">
        <f t="shared" si="63"/>
        <v>0</v>
      </c>
      <c r="M121">
        <f t="shared" si="64"/>
        <v>0</v>
      </c>
      <c r="O121">
        <f t="shared" si="65"/>
        <v>0</v>
      </c>
    </row>
    <row r="122" spans="2:15" x14ac:dyDescent="0.25">
      <c r="B122" s="3"/>
      <c r="C122" s="3"/>
      <c r="D122" s="3"/>
      <c r="E122" s="2" t="e">
        <f t="shared" si="61"/>
        <v>#DIV/0!</v>
      </c>
      <c r="F122" s="3"/>
      <c r="G122" s="3"/>
      <c r="H122">
        <f t="shared" si="66"/>
        <v>0</v>
      </c>
      <c r="L122">
        <f t="shared" si="63"/>
        <v>0</v>
      </c>
      <c r="M122">
        <f t="shared" si="64"/>
        <v>0</v>
      </c>
      <c r="O122">
        <f t="shared" si="65"/>
        <v>0</v>
      </c>
    </row>
    <row r="123" spans="2:15" x14ac:dyDescent="0.25">
      <c r="B123" s="3"/>
      <c r="C123" s="3"/>
      <c r="D123" s="3"/>
      <c r="E123" s="2" t="e">
        <f t="shared" si="61"/>
        <v>#DIV/0!</v>
      </c>
      <c r="F123" s="3"/>
      <c r="G123" s="3"/>
      <c r="H123">
        <f t="shared" si="66"/>
        <v>0</v>
      </c>
      <c r="L123">
        <f t="shared" si="63"/>
        <v>0</v>
      </c>
      <c r="M123">
        <f t="shared" si="64"/>
        <v>0</v>
      </c>
      <c r="O123">
        <f t="shared" si="65"/>
        <v>0</v>
      </c>
    </row>
    <row r="124" spans="2:15" x14ac:dyDescent="0.25">
      <c r="B124" s="3"/>
      <c r="C124" s="3"/>
      <c r="D124" s="3"/>
      <c r="E124" s="2" t="e">
        <f t="shared" si="61"/>
        <v>#DIV/0!</v>
      </c>
      <c r="F124" s="3"/>
      <c r="G124" s="3"/>
      <c r="H124">
        <f t="shared" si="66"/>
        <v>0</v>
      </c>
      <c r="L124">
        <f t="shared" si="63"/>
        <v>0</v>
      </c>
      <c r="M124">
        <f t="shared" si="64"/>
        <v>0</v>
      </c>
      <c r="O124">
        <f t="shared" si="65"/>
        <v>0</v>
      </c>
    </row>
    <row r="125" spans="2:15" x14ac:dyDescent="0.25">
      <c r="B125" s="3"/>
      <c r="C125" s="3"/>
      <c r="D125" s="3"/>
      <c r="E125" s="2" t="e">
        <f t="shared" si="61"/>
        <v>#DIV/0!</v>
      </c>
      <c r="F125" s="3"/>
      <c r="G125" s="3"/>
      <c r="H125">
        <f t="shared" si="66"/>
        <v>0</v>
      </c>
      <c r="L125">
        <f t="shared" si="63"/>
        <v>0</v>
      </c>
      <c r="M125">
        <f t="shared" si="64"/>
        <v>0</v>
      </c>
      <c r="O125">
        <f t="shared" si="65"/>
        <v>0</v>
      </c>
    </row>
    <row r="126" spans="2:15" x14ac:dyDescent="0.25">
      <c r="B126" s="3"/>
      <c r="C126" s="3"/>
      <c r="D126" s="3"/>
      <c r="E126" s="2" t="e">
        <f t="shared" si="61"/>
        <v>#DIV/0!</v>
      </c>
      <c r="F126" s="3"/>
      <c r="G126" s="3"/>
      <c r="H126">
        <f t="shared" si="66"/>
        <v>0</v>
      </c>
      <c r="L126">
        <f t="shared" si="63"/>
        <v>0</v>
      </c>
      <c r="M126">
        <f t="shared" si="64"/>
        <v>0</v>
      </c>
      <c r="O126">
        <f t="shared" si="65"/>
        <v>0</v>
      </c>
    </row>
    <row r="127" spans="2:15" x14ac:dyDescent="0.25">
      <c r="B127" s="3"/>
      <c r="C127" s="3"/>
      <c r="D127" s="3"/>
      <c r="E127" s="2" t="e">
        <f t="shared" si="61"/>
        <v>#DIV/0!</v>
      </c>
      <c r="F127" s="3"/>
      <c r="G127" s="3"/>
      <c r="H127">
        <f t="shared" si="66"/>
        <v>0</v>
      </c>
      <c r="L127">
        <f t="shared" si="63"/>
        <v>0</v>
      </c>
      <c r="M127">
        <f t="shared" si="64"/>
        <v>0</v>
      </c>
      <c r="O127">
        <f t="shared" si="65"/>
        <v>0</v>
      </c>
    </row>
    <row r="128" spans="2:15" x14ac:dyDescent="0.25">
      <c r="B128" s="3"/>
      <c r="C128" s="3"/>
      <c r="D128" s="3"/>
      <c r="E128" s="2" t="e">
        <f t="shared" si="61"/>
        <v>#DIV/0!</v>
      </c>
      <c r="F128" s="3"/>
      <c r="G128" s="3"/>
      <c r="H128">
        <f t="shared" si="66"/>
        <v>0</v>
      </c>
      <c r="L128">
        <f t="shared" si="63"/>
        <v>0</v>
      </c>
      <c r="M128">
        <f t="shared" si="64"/>
        <v>0</v>
      </c>
      <c r="O128">
        <f t="shared" si="65"/>
        <v>0</v>
      </c>
    </row>
    <row r="129" spans="2:15" x14ac:dyDescent="0.25">
      <c r="B129" s="3"/>
      <c r="C129" s="3"/>
      <c r="D129" s="3"/>
      <c r="E129" s="2" t="e">
        <f t="shared" si="61"/>
        <v>#DIV/0!</v>
      </c>
      <c r="F129" s="3"/>
      <c r="G129" s="3"/>
      <c r="H129">
        <f t="shared" si="66"/>
        <v>0</v>
      </c>
      <c r="L129">
        <f t="shared" si="63"/>
        <v>0</v>
      </c>
      <c r="M129">
        <f t="shared" si="64"/>
        <v>0</v>
      </c>
      <c r="O129">
        <f t="shared" si="65"/>
        <v>0</v>
      </c>
    </row>
    <row r="130" spans="2:15" x14ac:dyDescent="0.25">
      <c r="B130" s="3"/>
      <c r="C130" s="3"/>
      <c r="D130" s="3"/>
      <c r="E130" s="2" t="e">
        <f t="shared" si="61"/>
        <v>#DIV/0!</v>
      </c>
      <c r="F130" s="3"/>
      <c r="G130" s="3"/>
      <c r="H130">
        <f t="shared" si="66"/>
        <v>0</v>
      </c>
      <c r="L130">
        <f t="shared" si="63"/>
        <v>0</v>
      </c>
      <c r="M130">
        <f t="shared" si="64"/>
        <v>0</v>
      </c>
      <c r="O130">
        <f t="shared" si="65"/>
        <v>0</v>
      </c>
    </row>
    <row r="131" spans="2:15" x14ac:dyDescent="0.25">
      <c r="B131" s="3"/>
      <c r="C131" s="3"/>
      <c r="D131" s="3"/>
      <c r="E131" s="2" t="e">
        <f t="shared" si="61"/>
        <v>#DIV/0!</v>
      </c>
      <c r="F131" s="3"/>
      <c r="G131" s="3"/>
      <c r="H131">
        <f t="shared" si="66"/>
        <v>0</v>
      </c>
      <c r="L131">
        <f t="shared" si="63"/>
        <v>0</v>
      </c>
      <c r="M131">
        <f t="shared" si="64"/>
        <v>0</v>
      </c>
      <c r="O131">
        <f t="shared" si="65"/>
        <v>0</v>
      </c>
    </row>
    <row r="132" spans="2:15" x14ac:dyDescent="0.25">
      <c r="B132" s="3"/>
      <c r="C132" s="3"/>
      <c r="D132" s="3"/>
      <c r="E132" s="2" t="e">
        <f t="shared" si="61"/>
        <v>#DIV/0!</v>
      </c>
      <c r="F132" s="3"/>
      <c r="G132" s="3"/>
      <c r="H132">
        <f t="shared" si="66"/>
        <v>0</v>
      </c>
      <c r="L132">
        <f t="shared" si="63"/>
        <v>0</v>
      </c>
      <c r="M132">
        <f t="shared" si="64"/>
        <v>0</v>
      </c>
      <c r="O132">
        <f t="shared" si="65"/>
        <v>0</v>
      </c>
    </row>
    <row r="133" spans="2:15" x14ac:dyDescent="0.25">
      <c r="B133" s="3"/>
      <c r="C133" s="3"/>
      <c r="D133" s="3"/>
      <c r="E133" s="2" t="e">
        <f t="shared" si="61"/>
        <v>#DIV/0!</v>
      </c>
      <c r="F133" s="3"/>
      <c r="G133" s="3"/>
      <c r="H133">
        <f t="shared" si="66"/>
        <v>0</v>
      </c>
      <c r="L133">
        <f t="shared" si="63"/>
        <v>0</v>
      </c>
      <c r="M133">
        <f t="shared" si="64"/>
        <v>0</v>
      </c>
      <c r="O133">
        <f t="shared" si="65"/>
        <v>0</v>
      </c>
    </row>
    <row r="134" spans="2:15" x14ac:dyDescent="0.25">
      <c r="B134" s="3"/>
      <c r="C134" s="3"/>
      <c r="D134" s="3"/>
      <c r="E134" s="2" t="e">
        <f t="shared" si="61"/>
        <v>#DIV/0!</v>
      </c>
      <c r="F134" s="3"/>
      <c r="G134" s="3"/>
      <c r="H134">
        <f t="shared" si="66"/>
        <v>0</v>
      </c>
      <c r="L134">
        <f t="shared" si="63"/>
        <v>0</v>
      </c>
      <c r="M134">
        <f t="shared" si="64"/>
        <v>0</v>
      </c>
      <c r="O134">
        <f t="shared" si="65"/>
        <v>0</v>
      </c>
    </row>
    <row r="135" spans="2:15" x14ac:dyDescent="0.25">
      <c r="B135" s="3"/>
      <c r="C135" s="3"/>
      <c r="D135" s="3"/>
      <c r="E135" s="2" t="e">
        <f t="shared" si="61"/>
        <v>#DIV/0!</v>
      </c>
      <c r="F135" s="3"/>
      <c r="G135" s="3"/>
      <c r="H135">
        <f t="shared" si="66"/>
        <v>0</v>
      </c>
      <c r="L135">
        <f t="shared" si="63"/>
        <v>0</v>
      </c>
      <c r="M135">
        <f t="shared" si="64"/>
        <v>0</v>
      </c>
      <c r="O135">
        <f t="shared" si="65"/>
        <v>0</v>
      </c>
    </row>
    <row r="136" spans="2:15" ht="15.75" customHeight="1" x14ac:dyDescent="0.25">
      <c r="B136" s="3"/>
      <c r="C136" s="3"/>
      <c r="D136" s="3"/>
      <c r="E136" s="2" t="e">
        <f t="shared" si="61"/>
        <v>#DIV/0!</v>
      </c>
      <c r="F136" s="3"/>
      <c r="G136" s="3"/>
      <c r="H136">
        <f>F136-G136</f>
        <v>0</v>
      </c>
      <c r="L136">
        <f t="shared" si="63"/>
        <v>0</v>
      </c>
      <c r="M136">
        <f t="shared" si="64"/>
        <v>0</v>
      </c>
      <c r="O136">
        <f t="shared" si="65"/>
        <v>0</v>
      </c>
    </row>
    <row r="137" spans="2:15" ht="15" customHeight="1" x14ac:dyDescent="0.25">
      <c r="B137" s="3"/>
      <c r="C137" s="3"/>
      <c r="D137" s="3"/>
      <c r="E137" s="2" t="e">
        <f t="shared" si="61"/>
        <v>#DIV/0!</v>
      </c>
      <c r="F137" s="3"/>
      <c r="G137" s="3"/>
      <c r="H137">
        <f t="shared" ref="H137:H200" si="68">F137-G137</f>
        <v>0</v>
      </c>
      <c r="L137">
        <f t="shared" si="63"/>
        <v>0</v>
      </c>
      <c r="M137">
        <f t="shared" si="64"/>
        <v>0</v>
      </c>
      <c r="O137">
        <f t="shared" si="65"/>
        <v>0</v>
      </c>
    </row>
    <row r="138" spans="2:15" x14ac:dyDescent="0.25">
      <c r="B138" s="3"/>
      <c r="C138" s="3"/>
      <c r="D138" s="3"/>
      <c r="E138" s="2" t="e">
        <f t="shared" si="61"/>
        <v>#DIV/0!</v>
      </c>
      <c r="F138" s="3"/>
      <c r="G138" s="3"/>
      <c r="H138">
        <f t="shared" si="68"/>
        <v>0</v>
      </c>
      <c r="L138">
        <f t="shared" si="63"/>
        <v>0</v>
      </c>
      <c r="M138">
        <f t="shared" si="64"/>
        <v>0</v>
      </c>
      <c r="O138">
        <f t="shared" si="65"/>
        <v>0</v>
      </c>
    </row>
    <row r="139" spans="2:15" x14ac:dyDescent="0.25">
      <c r="B139" s="3"/>
      <c r="C139" s="3"/>
      <c r="D139" s="3"/>
      <c r="E139" s="2" t="e">
        <f t="shared" si="61"/>
        <v>#DIV/0!</v>
      </c>
      <c r="H139">
        <f t="shared" si="68"/>
        <v>0</v>
      </c>
      <c r="L139">
        <v>0</v>
      </c>
      <c r="M139">
        <f t="shared" si="64"/>
        <v>0</v>
      </c>
      <c r="O139">
        <f t="shared" si="65"/>
        <v>0</v>
      </c>
    </row>
    <row r="140" spans="2:15" ht="14.25" customHeight="1" x14ac:dyDescent="0.25">
      <c r="B140" s="3"/>
      <c r="C140" s="3"/>
      <c r="D140" s="3"/>
      <c r="E140" s="2" t="e">
        <f t="shared" si="61"/>
        <v>#DIV/0!</v>
      </c>
      <c r="H140">
        <f t="shared" si="68"/>
        <v>0</v>
      </c>
      <c r="L140">
        <v>0</v>
      </c>
      <c r="M140">
        <f t="shared" si="64"/>
        <v>0</v>
      </c>
      <c r="O140">
        <f t="shared" si="65"/>
        <v>0</v>
      </c>
    </row>
    <row r="141" spans="2:15" x14ac:dyDescent="0.25">
      <c r="B141" s="3"/>
      <c r="C141" s="3"/>
      <c r="D141" s="3"/>
      <c r="E141" s="2" t="e">
        <f t="shared" si="61"/>
        <v>#DIV/0!</v>
      </c>
      <c r="H141">
        <f t="shared" si="68"/>
        <v>0</v>
      </c>
      <c r="L141">
        <f t="shared" ref="L141:L148" si="69">B141*10</f>
        <v>0</v>
      </c>
      <c r="M141">
        <f t="shared" si="64"/>
        <v>0</v>
      </c>
      <c r="O141">
        <f t="shared" si="65"/>
        <v>0</v>
      </c>
    </row>
    <row r="142" spans="2:15" x14ac:dyDescent="0.25">
      <c r="B142" s="3"/>
      <c r="C142" s="3"/>
      <c r="D142" s="3"/>
      <c r="E142" s="2" t="e">
        <f t="shared" si="61"/>
        <v>#DIV/0!</v>
      </c>
      <c r="H142">
        <f t="shared" si="68"/>
        <v>0</v>
      </c>
      <c r="L142">
        <f t="shared" si="69"/>
        <v>0</v>
      </c>
      <c r="M142">
        <f t="shared" si="64"/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61"/>
        <v>#DIV/0!</v>
      </c>
      <c r="H143">
        <f t="shared" si="68"/>
        <v>0</v>
      </c>
      <c r="L143">
        <f t="shared" si="69"/>
        <v>0</v>
      </c>
      <c r="M143">
        <f t="shared" ref="M143:M188" si="70">D143*5</f>
        <v>0</v>
      </c>
      <c r="O143">
        <f t="shared" ref="O143:O206" si="71">SUM(I143:N143)</f>
        <v>0</v>
      </c>
    </row>
    <row r="144" spans="2:15" x14ac:dyDescent="0.25">
      <c r="B144" s="3"/>
      <c r="C144" s="3"/>
      <c r="D144" s="3"/>
      <c r="E144" s="2" t="e">
        <f t="shared" si="61"/>
        <v>#DIV/0!</v>
      </c>
      <c r="L144">
        <f t="shared" si="69"/>
        <v>0</v>
      </c>
      <c r="M144">
        <f t="shared" si="70"/>
        <v>0</v>
      </c>
      <c r="O144">
        <f t="shared" si="71"/>
        <v>0</v>
      </c>
    </row>
    <row r="145" spans="2:15" x14ac:dyDescent="0.25">
      <c r="B145" s="3"/>
      <c r="C145" s="3"/>
      <c r="D145" s="3"/>
      <c r="E145" s="2" t="e">
        <f t="shared" si="61"/>
        <v>#DIV/0!</v>
      </c>
      <c r="H145">
        <f t="shared" ref="H145:H150" si="72">F145-G145</f>
        <v>0</v>
      </c>
      <c r="L145">
        <f t="shared" si="69"/>
        <v>0</v>
      </c>
      <c r="M145">
        <f t="shared" si="70"/>
        <v>0</v>
      </c>
      <c r="O145">
        <f t="shared" si="71"/>
        <v>0</v>
      </c>
    </row>
    <row r="146" spans="2:15" x14ac:dyDescent="0.25">
      <c r="B146" s="3"/>
      <c r="C146" s="3"/>
      <c r="D146" s="3"/>
      <c r="E146" s="2" t="e">
        <f t="shared" si="61"/>
        <v>#DIV/0!</v>
      </c>
      <c r="H146">
        <f t="shared" si="72"/>
        <v>0</v>
      </c>
      <c r="L146">
        <f t="shared" si="69"/>
        <v>0</v>
      </c>
      <c r="M146">
        <f t="shared" si="70"/>
        <v>0</v>
      </c>
      <c r="O146">
        <f t="shared" si="71"/>
        <v>0</v>
      </c>
    </row>
    <row r="147" spans="2:15" x14ac:dyDescent="0.25">
      <c r="B147" s="3"/>
      <c r="C147" s="3"/>
      <c r="D147" s="3"/>
      <c r="E147" s="2" t="e">
        <f t="shared" si="61"/>
        <v>#DIV/0!</v>
      </c>
      <c r="H147">
        <f t="shared" si="72"/>
        <v>0</v>
      </c>
      <c r="L147">
        <f t="shared" si="69"/>
        <v>0</v>
      </c>
      <c r="M147">
        <f t="shared" si="70"/>
        <v>0</v>
      </c>
      <c r="O147">
        <f t="shared" si="71"/>
        <v>0</v>
      </c>
    </row>
    <row r="148" spans="2:15" x14ac:dyDescent="0.25">
      <c r="B148" s="3"/>
      <c r="C148" s="3"/>
      <c r="D148" s="3"/>
      <c r="E148" s="2" t="e">
        <f t="shared" si="61"/>
        <v>#DIV/0!</v>
      </c>
      <c r="H148">
        <f t="shared" si="72"/>
        <v>0</v>
      </c>
      <c r="L148">
        <f t="shared" si="69"/>
        <v>0</v>
      </c>
      <c r="M148">
        <f t="shared" si="70"/>
        <v>0</v>
      </c>
      <c r="O148">
        <f t="shared" si="71"/>
        <v>0</v>
      </c>
    </row>
    <row r="149" spans="2:15" ht="14.25" customHeight="1" x14ac:dyDescent="0.25">
      <c r="B149" s="3"/>
      <c r="C149" s="3"/>
      <c r="D149" s="3"/>
      <c r="E149" s="2" t="e">
        <f t="shared" si="61"/>
        <v>#DIV/0!</v>
      </c>
      <c r="H149">
        <f t="shared" si="72"/>
        <v>0</v>
      </c>
      <c r="L149">
        <v>0</v>
      </c>
      <c r="M149">
        <f t="shared" si="70"/>
        <v>0</v>
      </c>
      <c r="O149">
        <f t="shared" si="71"/>
        <v>0</v>
      </c>
    </row>
    <row r="150" spans="2:15" x14ac:dyDescent="0.25">
      <c r="B150" s="3"/>
      <c r="C150" s="3"/>
      <c r="D150" s="3"/>
      <c r="E150" s="2" t="e">
        <f t="shared" si="61"/>
        <v>#DIV/0!</v>
      </c>
      <c r="H150">
        <f t="shared" si="72"/>
        <v>0</v>
      </c>
      <c r="L150">
        <f t="shared" ref="L150:L213" si="73">B150*10</f>
        <v>0</v>
      </c>
      <c r="M150">
        <f t="shared" si="70"/>
        <v>0</v>
      </c>
      <c r="O150">
        <f t="shared" si="71"/>
        <v>0</v>
      </c>
    </row>
    <row r="151" spans="2:15" x14ac:dyDescent="0.25">
      <c r="B151" s="3"/>
      <c r="C151" s="3"/>
      <c r="D151" s="3"/>
      <c r="E151" s="2" t="e">
        <f t="shared" si="61"/>
        <v>#DIV/0!</v>
      </c>
      <c r="H151">
        <f t="shared" si="68"/>
        <v>0</v>
      </c>
      <c r="L151">
        <f t="shared" si="73"/>
        <v>0</v>
      </c>
      <c r="M151">
        <f t="shared" si="70"/>
        <v>0</v>
      </c>
      <c r="O151">
        <f t="shared" si="71"/>
        <v>0</v>
      </c>
    </row>
    <row r="152" spans="2:15" x14ac:dyDescent="0.25">
      <c r="B152" s="3"/>
      <c r="C152" s="3"/>
      <c r="D152" s="3"/>
      <c r="E152" s="2" t="e">
        <f t="shared" si="61"/>
        <v>#DIV/0!</v>
      </c>
      <c r="H152">
        <f t="shared" si="68"/>
        <v>0</v>
      </c>
      <c r="L152">
        <f t="shared" si="73"/>
        <v>0</v>
      </c>
      <c r="M152">
        <f t="shared" si="70"/>
        <v>0</v>
      </c>
      <c r="O152">
        <f t="shared" si="71"/>
        <v>0</v>
      </c>
    </row>
    <row r="153" spans="2:15" x14ac:dyDescent="0.25">
      <c r="B153" s="3"/>
      <c r="C153" s="3"/>
      <c r="D153" s="3"/>
      <c r="E153" s="2" t="e">
        <f t="shared" si="61"/>
        <v>#DIV/0!</v>
      </c>
      <c r="H153">
        <f t="shared" si="68"/>
        <v>0</v>
      </c>
      <c r="L153">
        <f t="shared" si="73"/>
        <v>0</v>
      </c>
      <c r="M153">
        <f t="shared" si="70"/>
        <v>0</v>
      </c>
      <c r="O153">
        <f t="shared" si="71"/>
        <v>0</v>
      </c>
    </row>
    <row r="154" spans="2:15" ht="14.25" customHeight="1" x14ac:dyDescent="0.25">
      <c r="B154" s="3"/>
      <c r="C154" s="3"/>
      <c r="D154" s="3"/>
      <c r="E154" s="2" t="e">
        <f t="shared" si="61"/>
        <v>#DIV/0!</v>
      </c>
      <c r="H154">
        <f t="shared" si="68"/>
        <v>0</v>
      </c>
      <c r="L154">
        <v>0</v>
      </c>
      <c r="M154">
        <f t="shared" si="70"/>
        <v>0</v>
      </c>
      <c r="O154">
        <f t="shared" si="71"/>
        <v>0</v>
      </c>
    </row>
    <row r="155" spans="2:15" ht="14.25" customHeight="1" x14ac:dyDescent="0.25">
      <c r="B155" s="3"/>
      <c r="C155" s="3"/>
      <c r="D155" s="3"/>
      <c r="E155" s="2" t="e">
        <f t="shared" si="61"/>
        <v>#DIV/0!</v>
      </c>
      <c r="H155">
        <f t="shared" si="68"/>
        <v>0</v>
      </c>
      <c r="L155">
        <v>0</v>
      </c>
      <c r="M155">
        <f t="shared" si="70"/>
        <v>0</v>
      </c>
      <c r="O155">
        <f t="shared" si="71"/>
        <v>0</v>
      </c>
    </row>
    <row r="156" spans="2:15" x14ac:dyDescent="0.25">
      <c r="B156" s="3"/>
      <c r="C156" s="3"/>
      <c r="D156" s="3"/>
      <c r="E156" s="2" t="e">
        <f t="shared" si="61"/>
        <v>#DIV/0!</v>
      </c>
      <c r="H156">
        <f t="shared" si="68"/>
        <v>0</v>
      </c>
      <c r="L156">
        <f t="shared" ref="L156" si="74">B156*10</f>
        <v>0</v>
      </c>
      <c r="M156">
        <f t="shared" si="70"/>
        <v>0</v>
      </c>
      <c r="O156">
        <f t="shared" si="71"/>
        <v>0</v>
      </c>
    </row>
    <row r="157" spans="2:15" x14ac:dyDescent="0.25">
      <c r="B157" s="3"/>
      <c r="C157" s="3"/>
      <c r="D157" s="3"/>
      <c r="E157" s="2" t="e">
        <f t="shared" si="61"/>
        <v>#DIV/0!</v>
      </c>
      <c r="H157">
        <f t="shared" si="68"/>
        <v>0</v>
      </c>
      <c r="L157">
        <f t="shared" si="73"/>
        <v>0</v>
      </c>
      <c r="M157">
        <f t="shared" si="70"/>
        <v>0</v>
      </c>
      <c r="O157">
        <f t="shared" si="71"/>
        <v>0</v>
      </c>
    </row>
    <row r="158" spans="2:15" x14ac:dyDescent="0.25">
      <c r="B158" s="3"/>
      <c r="C158" s="3"/>
      <c r="D158" s="3"/>
      <c r="E158" s="2" t="e">
        <f t="shared" si="61"/>
        <v>#DIV/0!</v>
      </c>
      <c r="H158">
        <f t="shared" si="68"/>
        <v>0</v>
      </c>
      <c r="L158">
        <f t="shared" si="73"/>
        <v>0</v>
      </c>
      <c r="M158">
        <f t="shared" si="70"/>
        <v>0</v>
      </c>
      <c r="O158">
        <f t="shared" si="71"/>
        <v>0</v>
      </c>
    </row>
    <row r="159" spans="2:15" x14ac:dyDescent="0.25">
      <c r="B159" s="3"/>
      <c r="C159" s="3"/>
      <c r="D159" s="3"/>
      <c r="E159" s="2" t="e">
        <f t="shared" si="61"/>
        <v>#DIV/0!</v>
      </c>
      <c r="H159">
        <f t="shared" si="68"/>
        <v>0</v>
      </c>
      <c r="L159">
        <f t="shared" si="73"/>
        <v>0</v>
      </c>
      <c r="M159">
        <f t="shared" si="70"/>
        <v>0</v>
      </c>
      <c r="O159">
        <f t="shared" si="71"/>
        <v>0</v>
      </c>
    </row>
    <row r="160" spans="2:15" x14ac:dyDescent="0.25">
      <c r="B160" s="3"/>
      <c r="C160" s="3"/>
      <c r="D160" s="3"/>
      <c r="E160" s="2" t="e">
        <f t="shared" si="61"/>
        <v>#DIV/0!</v>
      </c>
      <c r="H160">
        <f t="shared" si="68"/>
        <v>0</v>
      </c>
      <c r="L160">
        <f t="shared" si="73"/>
        <v>0</v>
      </c>
      <c r="M160">
        <f t="shared" si="70"/>
        <v>0</v>
      </c>
      <c r="O160">
        <f t="shared" si="71"/>
        <v>0</v>
      </c>
    </row>
    <row r="161" spans="2:15" x14ac:dyDescent="0.25">
      <c r="B161" s="3"/>
      <c r="C161" s="3"/>
      <c r="D161" s="3"/>
      <c r="E161" s="2" t="e">
        <f t="shared" si="61"/>
        <v>#DIV/0!</v>
      </c>
      <c r="H161">
        <f t="shared" si="68"/>
        <v>0</v>
      </c>
      <c r="L161">
        <f t="shared" si="73"/>
        <v>0</v>
      </c>
      <c r="M161">
        <f t="shared" si="70"/>
        <v>0</v>
      </c>
      <c r="O161">
        <f t="shared" si="71"/>
        <v>0</v>
      </c>
    </row>
    <row r="162" spans="2:15" x14ac:dyDescent="0.25">
      <c r="B162" s="3"/>
      <c r="C162" s="3"/>
      <c r="D162" s="3"/>
      <c r="E162" s="2" t="e">
        <f t="shared" si="61"/>
        <v>#DIV/0!</v>
      </c>
      <c r="H162">
        <f t="shared" si="68"/>
        <v>0</v>
      </c>
      <c r="L162">
        <f t="shared" si="73"/>
        <v>0</v>
      </c>
      <c r="M162">
        <f t="shared" si="70"/>
        <v>0</v>
      </c>
      <c r="O162">
        <f t="shared" si="71"/>
        <v>0</v>
      </c>
    </row>
    <row r="163" spans="2:15" x14ac:dyDescent="0.25">
      <c r="B163" s="3"/>
      <c r="C163" s="3"/>
      <c r="D163" s="3"/>
      <c r="E163" s="2" t="e">
        <f t="shared" si="61"/>
        <v>#DIV/0!</v>
      </c>
      <c r="H163">
        <f t="shared" si="68"/>
        <v>0</v>
      </c>
      <c r="L163">
        <f t="shared" si="73"/>
        <v>0</v>
      </c>
      <c r="M163">
        <f t="shared" si="70"/>
        <v>0</v>
      </c>
      <c r="O163">
        <f t="shared" si="71"/>
        <v>0</v>
      </c>
    </row>
    <row r="164" spans="2:15" x14ac:dyDescent="0.25">
      <c r="B164" s="3"/>
      <c r="C164" s="3"/>
      <c r="D164" s="3"/>
      <c r="E164" s="2" t="e">
        <f t="shared" si="61"/>
        <v>#DIV/0!</v>
      </c>
      <c r="H164">
        <f t="shared" si="68"/>
        <v>0</v>
      </c>
      <c r="L164">
        <f t="shared" si="73"/>
        <v>0</v>
      </c>
      <c r="M164">
        <f t="shared" si="70"/>
        <v>0</v>
      </c>
      <c r="O164">
        <f t="shared" si="71"/>
        <v>0</v>
      </c>
    </row>
    <row r="165" spans="2:15" ht="14.25" customHeight="1" x14ac:dyDescent="0.25">
      <c r="B165" s="3"/>
      <c r="C165" s="3"/>
      <c r="D165" s="3"/>
      <c r="E165" s="2" t="e">
        <f t="shared" si="61"/>
        <v>#DIV/0!</v>
      </c>
      <c r="H165">
        <f t="shared" si="68"/>
        <v>0</v>
      </c>
      <c r="L165">
        <v>0</v>
      </c>
      <c r="M165">
        <f t="shared" si="70"/>
        <v>0</v>
      </c>
      <c r="O165">
        <f t="shared" si="71"/>
        <v>0</v>
      </c>
    </row>
    <row r="166" spans="2:15" ht="14.25" customHeight="1" x14ac:dyDescent="0.25">
      <c r="B166" s="3"/>
      <c r="C166" s="3"/>
      <c r="D166" s="3"/>
      <c r="E166" s="2" t="e">
        <f t="shared" si="61"/>
        <v>#DIV/0!</v>
      </c>
      <c r="H166">
        <f t="shared" si="68"/>
        <v>0</v>
      </c>
      <c r="L166">
        <v>0</v>
      </c>
      <c r="M166">
        <f t="shared" si="70"/>
        <v>0</v>
      </c>
      <c r="O166">
        <f t="shared" si="71"/>
        <v>0</v>
      </c>
    </row>
    <row r="167" spans="2:15" x14ac:dyDescent="0.25">
      <c r="B167" s="3"/>
      <c r="C167" s="3"/>
      <c r="D167" s="3"/>
      <c r="E167" s="2" t="e">
        <f t="shared" si="61"/>
        <v>#DIV/0!</v>
      </c>
      <c r="H167">
        <f t="shared" si="68"/>
        <v>0</v>
      </c>
      <c r="L167">
        <f t="shared" si="73"/>
        <v>0</v>
      </c>
      <c r="M167">
        <f t="shared" si="70"/>
        <v>0</v>
      </c>
      <c r="O167">
        <f t="shared" si="71"/>
        <v>0</v>
      </c>
    </row>
    <row r="168" spans="2:15" ht="14.25" customHeight="1" x14ac:dyDescent="0.25">
      <c r="B168" s="3"/>
      <c r="C168" s="3"/>
      <c r="D168" s="3"/>
      <c r="E168" s="2" t="e">
        <f t="shared" si="61"/>
        <v>#DIV/0!</v>
      </c>
      <c r="H168">
        <f t="shared" si="68"/>
        <v>0</v>
      </c>
      <c r="L168">
        <v>0</v>
      </c>
      <c r="M168">
        <f t="shared" si="70"/>
        <v>0</v>
      </c>
      <c r="O168">
        <f t="shared" si="71"/>
        <v>0</v>
      </c>
    </row>
    <row r="169" spans="2:15" x14ac:dyDescent="0.25">
      <c r="B169" s="3"/>
      <c r="C169" s="3"/>
      <c r="D169" s="3"/>
      <c r="E169" s="2" t="e">
        <f t="shared" si="61"/>
        <v>#DIV/0!</v>
      </c>
      <c r="H169">
        <f t="shared" si="68"/>
        <v>0</v>
      </c>
      <c r="L169">
        <f t="shared" ref="L169:L171" si="75">B169*10</f>
        <v>0</v>
      </c>
      <c r="M169">
        <f t="shared" si="70"/>
        <v>0</v>
      </c>
      <c r="O169">
        <f t="shared" si="71"/>
        <v>0</v>
      </c>
    </row>
    <row r="170" spans="2:15" x14ac:dyDescent="0.25">
      <c r="B170" s="3"/>
      <c r="C170" s="3"/>
      <c r="D170" s="3"/>
      <c r="E170" s="2" t="e">
        <f t="shared" si="61"/>
        <v>#DIV/0!</v>
      </c>
      <c r="H170">
        <f t="shared" si="68"/>
        <v>0</v>
      </c>
      <c r="L170">
        <f t="shared" si="75"/>
        <v>0</v>
      </c>
      <c r="M170">
        <f t="shared" si="70"/>
        <v>0</v>
      </c>
      <c r="O170">
        <f t="shared" si="71"/>
        <v>0</v>
      </c>
    </row>
    <row r="171" spans="2:15" ht="16.5" customHeight="1" x14ac:dyDescent="0.25">
      <c r="B171" s="3"/>
      <c r="C171" s="3"/>
      <c r="D171" s="3"/>
      <c r="E171" s="2" t="e">
        <f t="shared" si="61"/>
        <v>#DIV/0!</v>
      </c>
      <c r="H171">
        <f t="shared" si="68"/>
        <v>0</v>
      </c>
      <c r="L171">
        <f t="shared" si="75"/>
        <v>0</v>
      </c>
      <c r="M171">
        <f t="shared" si="70"/>
        <v>0</v>
      </c>
      <c r="O171">
        <f t="shared" si="71"/>
        <v>0</v>
      </c>
    </row>
    <row r="172" spans="2:15" ht="14.25" customHeight="1" x14ac:dyDescent="0.25">
      <c r="B172" s="3"/>
      <c r="C172" s="3"/>
      <c r="D172" s="3"/>
      <c r="E172" s="2" t="e">
        <f t="shared" si="61"/>
        <v>#DIV/0!</v>
      </c>
      <c r="H172">
        <f t="shared" si="68"/>
        <v>0</v>
      </c>
      <c r="L172">
        <v>0</v>
      </c>
      <c r="M172">
        <f t="shared" si="70"/>
        <v>0</v>
      </c>
      <c r="O172">
        <f t="shared" si="71"/>
        <v>0</v>
      </c>
    </row>
    <row r="173" spans="2:15" x14ac:dyDescent="0.25">
      <c r="B173" s="3"/>
      <c r="C173" s="3"/>
      <c r="D173" s="3"/>
      <c r="E173" s="2" t="e">
        <f t="shared" si="61"/>
        <v>#DIV/0!</v>
      </c>
      <c r="H173">
        <f t="shared" si="68"/>
        <v>0</v>
      </c>
      <c r="L173">
        <f t="shared" ref="L173" si="76">B173*10</f>
        <v>0</v>
      </c>
      <c r="M173">
        <f t="shared" si="70"/>
        <v>0</v>
      </c>
      <c r="O173">
        <f t="shared" si="71"/>
        <v>0</v>
      </c>
    </row>
    <row r="174" spans="2:15" x14ac:dyDescent="0.25">
      <c r="B174" s="3"/>
      <c r="C174" s="3"/>
      <c r="D174" s="3"/>
      <c r="E174" s="2" t="e">
        <f t="shared" si="61"/>
        <v>#DIV/0!</v>
      </c>
      <c r="H174">
        <f t="shared" si="68"/>
        <v>0</v>
      </c>
      <c r="L174">
        <f t="shared" si="73"/>
        <v>0</v>
      </c>
      <c r="M174">
        <f t="shared" si="70"/>
        <v>0</v>
      </c>
      <c r="O174">
        <f t="shared" si="71"/>
        <v>0</v>
      </c>
    </row>
    <row r="175" spans="2:15" x14ac:dyDescent="0.25">
      <c r="B175" s="3"/>
      <c r="C175" s="3"/>
      <c r="D175" s="3"/>
      <c r="E175" s="2" t="e">
        <f t="shared" si="61"/>
        <v>#DIV/0!</v>
      </c>
      <c r="H175">
        <f t="shared" si="68"/>
        <v>0</v>
      </c>
      <c r="L175">
        <f t="shared" si="73"/>
        <v>0</v>
      </c>
      <c r="M175">
        <f t="shared" si="70"/>
        <v>0</v>
      </c>
      <c r="O175">
        <f t="shared" si="71"/>
        <v>0</v>
      </c>
    </row>
    <row r="176" spans="2:15" ht="14.25" customHeight="1" x14ac:dyDescent="0.25">
      <c r="B176" s="3"/>
      <c r="C176" s="3"/>
      <c r="D176" s="3"/>
      <c r="E176" s="2" t="e">
        <f t="shared" si="61"/>
        <v>#DIV/0!</v>
      </c>
      <c r="H176">
        <f t="shared" si="68"/>
        <v>0</v>
      </c>
      <c r="L176">
        <v>0</v>
      </c>
      <c r="M176">
        <f t="shared" si="70"/>
        <v>0</v>
      </c>
      <c r="O176">
        <f t="shared" si="71"/>
        <v>0</v>
      </c>
    </row>
    <row r="177" spans="2:15" x14ac:dyDescent="0.25">
      <c r="B177" s="3"/>
      <c r="C177" s="3"/>
      <c r="D177" s="3"/>
      <c r="E177" s="2" t="e">
        <f t="shared" si="61"/>
        <v>#DIV/0!</v>
      </c>
      <c r="H177">
        <f t="shared" si="68"/>
        <v>0</v>
      </c>
      <c r="L177">
        <f t="shared" si="73"/>
        <v>0</v>
      </c>
      <c r="M177">
        <f t="shared" si="70"/>
        <v>0</v>
      </c>
      <c r="O177">
        <f t="shared" si="71"/>
        <v>0</v>
      </c>
    </row>
    <row r="178" spans="2:15" x14ac:dyDescent="0.25">
      <c r="B178" s="3"/>
      <c r="C178" s="3"/>
      <c r="D178" s="3"/>
      <c r="E178" s="2" t="e">
        <f t="shared" si="61"/>
        <v>#DIV/0!</v>
      </c>
      <c r="H178">
        <f t="shared" si="68"/>
        <v>0</v>
      </c>
      <c r="L178">
        <f t="shared" si="73"/>
        <v>0</v>
      </c>
      <c r="M178">
        <f t="shared" si="70"/>
        <v>0</v>
      </c>
      <c r="O178">
        <f t="shared" si="71"/>
        <v>0</v>
      </c>
    </row>
    <row r="179" spans="2:15" x14ac:dyDescent="0.25">
      <c r="B179" s="3"/>
      <c r="C179" s="3"/>
      <c r="D179" s="3"/>
      <c r="E179" s="2" t="e">
        <f t="shared" si="61"/>
        <v>#DIV/0!</v>
      </c>
      <c r="H179">
        <f t="shared" si="68"/>
        <v>0</v>
      </c>
      <c r="L179">
        <f t="shared" si="73"/>
        <v>0</v>
      </c>
      <c r="M179">
        <f t="shared" si="70"/>
        <v>0</v>
      </c>
      <c r="O179">
        <f t="shared" si="71"/>
        <v>0</v>
      </c>
    </row>
    <row r="180" spans="2:15" x14ac:dyDescent="0.25">
      <c r="B180" s="3"/>
      <c r="C180" s="3"/>
      <c r="D180" s="3"/>
      <c r="E180" s="2" t="e">
        <f t="shared" si="61"/>
        <v>#DIV/0!</v>
      </c>
      <c r="H180">
        <f t="shared" si="68"/>
        <v>0</v>
      </c>
      <c r="L180">
        <f t="shared" si="73"/>
        <v>0</v>
      </c>
      <c r="M180">
        <f t="shared" si="70"/>
        <v>0</v>
      </c>
      <c r="O180">
        <f t="shared" si="71"/>
        <v>0</v>
      </c>
    </row>
    <row r="181" spans="2:15" x14ac:dyDescent="0.25">
      <c r="B181" s="3"/>
      <c r="C181" s="3"/>
      <c r="D181" s="3"/>
      <c r="E181" s="2" t="e">
        <f t="shared" si="61"/>
        <v>#DIV/0!</v>
      </c>
      <c r="H181">
        <f t="shared" si="68"/>
        <v>0</v>
      </c>
      <c r="L181">
        <f t="shared" si="73"/>
        <v>0</v>
      </c>
      <c r="M181">
        <f t="shared" si="70"/>
        <v>0</v>
      </c>
      <c r="O181">
        <f t="shared" si="71"/>
        <v>0</v>
      </c>
    </row>
    <row r="182" spans="2:15" x14ac:dyDescent="0.25">
      <c r="E182" s="2" t="e">
        <f t="shared" si="61"/>
        <v>#DIV/0!</v>
      </c>
      <c r="H182">
        <f t="shared" si="68"/>
        <v>0</v>
      </c>
      <c r="L182">
        <f t="shared" si="73"/>
        <v>0</v>
      </c>
      <c r="M182">
        <f t="shared" si="70"/>
        <v>0</v>
      </c>
      <c r="O182">
        <f t="shared" si="71"/>
        <v>0</v>
      </c>
    </row>
    <row r="183" spans="2:15" x14ac:dyDescent="0.25">
      <c r="E183" s="2" t="e">
        <f t="shared" si="61"/>
        <v>#DIV/0!</v>
      </c>
      <c r="H183">
        <f t="shared" si="68"/>
        <v>0</v>
      </c>
      <c r="L183">
        <f t="shared" si="73"/>
        <v>0</v>
      </c>
      <c r="M183">
        <f t="shared" si="70"/>
        <v>0</v>
      </c>
      <c r="O183">
        <f t="shared" si="71"/>
        <v>0</v>
      </c>
    </row>
    <row r="184" spans="2:15" x14ac:dyDescent="0.25">
      <c r="E184" s="2" t="e">
        <f t="shared" si="61"/>
        <v>#DIV/0!</v>
      </c>
      <c r="H184">
        <f t="shared" si="68"/>
        <v>0</v>
      </c>
      <c r="L184">
        <f t="shared" si="73"/>
        <v>0</v>
      </c>
      <c r="M184">
        <f t="shared" si="70"/>
        <v>0</v>
      </c>
      <c r="O184">
        <f t="shared" si="71"/>
        <v>0</v>
      </c>
    </row>
    <row r="185" spans="2:15" x14ac:dyDescent="0.25">
      <c r="E185" s="2" t="e">
        <f t="shared" si="61"/>
        <v>#DIV/0!</v>
      </c>
      <c r="H185">
        <f t="shared" si="68"/>
        <v>0</v>
      </c>
      <c r="L185">
        <f t="shared" si="73"/>
        <v>0</v>
      </c>
      <c r="M185">
        <f t="shared" si="70"/>
        <v>0</v>
      </c>
      <c r="O185">
        <f t="shared" si="71"/>
        <v>0</v>
      </c>
    </row>
    <row r="186" spans="2:15" x14ac:dyDescent="0.25">
      <c r="E186" s="2" t="e">
        <f t="shared" si="61"/>
        <v>#DIV/0!</v>
      </c>
      <c r="H186">
        <f t="shared" si="68"/>
        <v>0</v>
      </c>
      <c r="L186">
        <f t="shared" si="73"/>
        <v>0</v>
      </c>
      <c r="M186">
        <f t="shared" si="70"/>
        <v>0</v>
      </c>
      <c r="O186">
        <f t="shared" si="71"/>
        <v>0</v>
      </c>
    </row>
    <row r="187" spans="2:15" x14ac:dyDescent="0.25">
      <c r="E187" s="2" t="e">
        <f t="shared" si="61"/>
        <v>#DIV/0!</v>
      </c>
      <c r="H187">
        <f t="shared" si="68"/>
        <v>0</v>
      </c>
      <c r="L187">
        <f t="shared" si="73"/>
        <v>0</v>
      </c>
      <c r="M187">
        <f t="shared" si="70"/>
        <v>0</v>
      </c>
      <c r="O187">
        <f t="shared" si="71"/>
        <v>0</v>
      </c>
    </row>
    <row r="188" spans="2:15" x14ac:dyDescent="0.25">
      <c r="E188" s="2" t="e">
        <f t="shared" si="61"/>
        <v>#DIV/0!</v>
      </c>
      <c r="H188">
        <f t="shared" si="68"/>
        <v>0</v>
      </c>
      <c r="L188">
        <f t="shared" si="73"/>
        <v>0</v>
      </c>
      <c r="M188">
        <f t="shared" si="70"/>
        <v>0</v>
      </c>
      <c r="O188">
        <f t="shared" si="71"/>
        <v>0</v>
      </c>
    </row>
    <row r="189" spans="2:15" x14ac:dyDescent="0.25">
      <c r="E189" s="2" t="e">
        <f t="shared" si="61"/>
        <v>#DIV/0!</v>
      </c>
      <c r="H189">
        <f t="shared" si="68"/>
        <v>0</v>
      </c>
      <c r="L189">
        <f t="shared" si="73"/>
        <v>0</v>
      </c>
      <c r="M189">
        <v>0</v>
      </c>
      <c r="O189">
        <f t="shared" si="71"/>
        <v>0</v>
      </c>
    </row>
    <row r="190" spans="2:15" x14ac:dyDescent="0.25">
      <c r="E190" s="2" t="e">
        <f t="shared" si="61"/>
        <v>#DIV/0!</v>
      </c>
      <c r="H190">
        <f t="shared" si="68"/>
        <v>0</v>
      </c>
      <c r="L190">
        <f t="shared" si="73"/>
        <v>0</v>
      </c>
      <c r="M190">
        <f t="shared" ref="M190:M248" si="77">D190*5</f>
        <v>0</v>
      </c>
      <c r="O190">
        <f t="shared" si="71"/>
        <v>0</v>
      </c>
    </row>
    <row r="191" spans="2:15" x14ac:dyDescent="0.25">
      <c r="E191" s="2" t="e">
        <f t="shared" si="61"/>
        <v>#DIV/0!</v>
      </c>
      <c r="H191">
        <f t="shared" si="68"/>
        <v>0</v>
      </c>
      <c r="L191">
        <f t="shared" si="73"/>
        <v>0</v>
      </c>
      <c r="M191">
        <f t="shared" si="77"/>
        <v>0</v>
      </c>
      <c r="O191">
        <f t="shared" si="71"/>
        <v>0</v>
      </c>
    </row>
    <row r="192" spans="2:15" x14ac:dyDescent="0.25">
      <c r="E192" s="2" t="e">
        <f t="shared" si="61"/>
        <v>#DIV/0!</v>
      </c>
      <c r="H192">
        <f t="shared" si="68"/>
        <v>0</v>
      </c>
      <c r="L192">
        <f t="shared" si="73"/>
        <v>0</v>
      </c>
      <c r="M192">
        <f t="shared" si="77"/>
        <v>0</v>
      </c>
      <c r="O192">
        <f t="shared" si="71"/>
        <v>0</v>
      </c>
    </row>
    <row r="193" spans="5:15" x14ac:dyDescent="0.25">
      <c r="E193" s="2" t="e">
        <f t="shared" si="61"/>
        <v>#DIV/0!</v>
      </c>
      <c r="H193">
        <f t="shared" si="68"/>
        <v>0</v>
      </c>
      <c r="L193">
        <f t="shared" si="73"/>
        <v>0</v>
      </c>
      <c r="M193">
        <f t="shared" si="77"/>
        <v>0</v>
      </c>
      <c r="O193">
        <f t="shared" si="71"/>
        <v>0</v>
      </c>
    </row>
    <row r="194" spans="5:15" x14ac:dyDescent="0.25">
      <c r="E194" s="2" t="e">
        <f t="shared" si="61"/>
        <v>#DIV/0!</v>
      </c>
      <c r="H194">
        <f t="shared" si="68"/>
        <v>0</v>
      </c>
      <c r="L194">
        <f t="shared" si="73"/>
        <v>0</v>
      </c>
      <c r="M194">
        <f t="shared" si="77"/>
        <v>0</v>
      </c>
      <c r="O194">
        <f t="shared" si="71"/>
        <v>0</v>
      </c>
    </row>
    <row r="195" spans="5:15" x14ac:dyDescent="0.25">
      <c r="E195" s="2" t="e">
        <f t="shared" si="61"/>
        <v>#DIV/0!</v>
      </c>
      <c r="H195">
        <f t="shared" si="68"/>
        <v>0</v>
      </c>
      <c r="L195">
        <f t="shared" si="73"/>
        <v>0</v>
      </c>
      <c r="M195">
        <f t="shared" si="77"/>
        <v>0</v>
      </c>
      <c r="O195">
        <f t="shared" si="71"/>
        <v>0</v>
      </c>
    </row>
    <row r="196" spans="5:15" x14ac:dyDescent="0.25">
      <c r="E196" s="2" t="e">
        <f t="shared" si="61"/>
        <v>#DIV/0!</v>
      </c>
      <c r="H196">
        <f t="shared" si="68"/>
        <v>0</v>
      </c>
      <c r="L196">
        <f t="shared" si="73"/>
        <v>0</v>
      </c>
      <c r="M196">
        <f t="shared" si="77"/>
        <v>0</v>
      </c>
      <c r="O196">
        <f t="shared" si="71"/>
        <v>0</v>
      </c>
    </row>
    <row r="197" spans="5:15" x14ac:dyDescent="0.25">
      <c r="E197" s="2" t="e">
        <f t="shared" si="61"/>
        <v>#DIV/0!</v>
      </c>
      <c r="H197">
        <f t="shared" si="68"/>
        <v>0</v>
      </c>
      <c r="L197">
        <f t="shared" si="73"/>
        <v>0</v>
      </c>
      <c r="M197">
        <f t="shared" si="77"/>
        <v>0</v>
      </c>
      <c r="O197">
        <f t="shared" si="71"/>
        <v>0</v>
      </c>
    </row>
    <row r="198" spans="5:15" x14ac:dyDescent="0.25">
      <c r="E198" s="2" t="e">
        <f t="shared" si="61"/>
        <v>#DIV/0!</v>
      </c>
      <c r="H198">
        <f t="shared" si="68"/>
        <v>0</v>
      </c>
      <c r="L198">
        <f t="shared" si="73"/>
        <v>0</v>
      </c>
      <c r="M198">
        <f t="shared" si="77"/>
        <v>0</v>
      </c>
      <c r="O198">
        <f t="shared" si="71"/>
        <v>0</v>
      </c>
    </row>
    <row r="199" spans="5:15" x14ac:dyDescent="0.25">
      <c r="E199" s="2" t="e">
        <f t="shared" si="61"/>
        <v>#DIV/0!</v>
      </c>
      <c r="H199">
        <f t="shared" si="68"/>
        <v>0</v>
      </c>
      <c r="L199">
        <f t="shared" si="73"/>
        <v>0</v>
      </c>
      <c r="M199">
        <f t="shared" si="77"/>
        <v>0</v>
      </c>
      <c r="O199">
        <f t="shared" si="71"/>
        <v>0</v>
      </c>
    </row>
    <row r="200" spans="5:15" x14ac:dyDescent="0.25">
      <c r="E200" s="2" t="e">
        <f t="shared" si="61"/>
        <v>#DIV/0!</v>
      </c>
      <c r="H200">
        <f t="shared" si="68"/>
        <v>0</v>
      </c>
      <c r="L200">
        <f t="shared" si="73"/>
        <v>0</v>
      </c>
      <c r="M200">
        <f t="shared" si="77"/>
        <v>0</v>
      </c>
      <c r="O200">
        <f t="shared" si="71"/>
        <v>0</v>
      </c>
    </row>
    <row r="201" spans="5:15" x14ac:dyDescent="0.25">
      <c r="E201" s="2" t="e">
        <f t="shared" si="61"/>
        <v>#DIV/0!</v>
      </c>
      <c r="H201">
        <f t="shared" ref="H201:H248" si="78">F201-G201</f>
        <v>0</v>
      </c>
      <c r="L201">
        <f t="shared" si="73"/>
        <v>0</v>
      </c>
      <c r="M201">
        <f t="shared" si="77"/>
        <v>0</v>
      </c>
      <c r="O201">
        <f t="shared" si="71"/>
        <v>0</v>
      </c>
    </row>
    <row r="202" spans="5:15" x14ac:dyDescent="0.25">
      <c r="E202" s="2" t="e">
        <f t="shared" si="61"/>
        <v>#DIV/0!</v>
      </c>
      <c r="H202">
        <f t="shared" si="78"/>
        <v>0</v>
      </c>
      <c r="L202">
        <f t="shared" si="73"/>
        <v>0</v>
      </c>
      <c r="M202">
        <f t="shared" si="77"/>
        <v>0</v>
      </c>
      <c r="O202">
        <f t="shared" si="71"/>
        <v>0</v>
      </c>
    </row>
    <row r="203" spans="5:15" x14ac:dyDescent="0.25">
      <c r="E203" s="2" t="e">
        <f t="shared" si="61"/>
        <v>#DIV/0!</v>
      </c>
      <c r="H203">
        <f t="shared" si="78"/>
        <v>0</v>
      </c>
      <c r="L203">
        <f t="shared" si="73"/>
        <v>0</v>
      </c>
      <c r="M203">
        <f t="shared" si="77"/>
        <v>0</v>
      </c>
      <c r="O203">
        <f t="shared" si="71"/>
        <v>0</v>
      </c>
    </row>
    <row r="204" spans="5:15" x14ac:dyDescent="0.25">
      <c r="E204" s="2" t="e">
        <f t="shared" si="61"/>
        <v>#DIV/0!</v>
      </c>
      <c r="H204">
        <f t="shared" si="78"/>
        <v>0</v>
      </c>
      <c r="L204">
        <f t="shared" si="73"/>
        <v>0</v>
      </c>
      <c r="M204">
        <f t="shared" si="77"/>
        <v>0</v>
      </c>
      <c r="O204">
        <f t="shared" si="71"/>
        <v>0</v>
      </c>
    </row>
    <row r="205" spans="5:15" x14ac:dyDescent="0.25">
      <c r="E205" s="2" t="e">
        <f t="shared" si="61"/>
        <v>#DIV/0!</v>
      </c>
      <c r="H205">
        <f t="shared" si="78"/>
        <v>0</v>
      </c>
      <c r="L205">
        <f t="shared" si="73"/>
        <v>0</v>
      </c>
      <c r="M205">
        <f t="shared" si="77"/>
        <v>0</v>
      </c>
      <c r="O205">
        <f t="shared" si="71"/>
        <v>0</v>
      </c>
    </row>
    <row r="206" spans="5:15" x14ac:dyDescent="0.25">
      <c r="E206" s="2" t="e">
        <f t="shared" ref="E206:E248" si="79">(B206)/(B206+C206+D206)</f>
        <v>#DIV/0!</v>
      </c>
      <c r="H206">
        <f t="shared" si="78"/>
        <v>0</v>
      </c>
      <c r="L206">
        <f t="shared" si="73"/>
        <v>0</v>
      </c>
      <c r="M206">
        <f t="shared" si="77"/>
        <v>0</v>
      </c>
      <c r="O206">
        <f t="shared" si="71"/>
        <v>0</v>
      </c>
    </row>
    <row r="207" spans="5:15" x14ac:dyDescent="0.25">
      <c r="E207" s="2" t="e">
        <f t="shared" si="79"/>
        <v>#DIV/0!</v>
      </c>
      <c r="H207">
        <f t="shared" si="78"/>
        <v>0</v>
      </c>
      <c r="L207">
        <f t="shared" si="73"/>
        <v>0</v>
      </c>
      <c r="M207">
        <f t="shared" si="77"/>
        <v>0</v>
      </c>
      <c r="O207">
        <f t="shared" ref="O207:O248" si="80">SUM(I207:N207)</f>
        <v>0</v>
      </c>
    </row>
    <row r="208" spans="5:15" x14ac:dyDescent="0.25">
      <c r="E208" s="2" t="e">
        <f t="shared" si="79"/>
        <v>#DIV/0!</v>
      </c>
      <c r="H208">
        <f t="shared" si="78"/>
        <v>0</v>
      </c>
      <c r="L208">
        <f t="shared" si="73"/>
        <v>0</v>
      </c>
      <c r="M208">
        <f t="shared" si="77"/>
        <v>0</v>
      </c>
      <c r="O208">
        <f t="shared" si="80"/>
        <v>0</v>
      </c>
    </row>
    <row r="209" spans="1:16" x14ac:dyDescent="0.25">
      <c r="E209" s="2" t="e">
        <f t="shared" si="79"/>
        <v>#DIV/0!</v>
      </c>
      <c r="H209">
        <f t="shared" si="78"/>
        <v>0</v>
      </c>
      <c r="L209">
        <f t="shared" si="73"/>
        <v>0</v>
      </c>
      <c r="M209">
        <f t="shared" si="77"/>
        <v>0</v>
      </c>
      <c r="O209">
        <f t="shared" si="80"/>
        <v>0</v>
      </c>
    </row>
    <row r="210" spans="1:16" x14ac:dyDescent="0.25">
      <c r="A210" s="6"/>
      <c r="B210" s="4"/>
      <c r="C210" s="4"/>
      <c r="D210" s="4"/>
      <c r="E210" s="5" t="e">
        <f t="shared" si="79"/>
        <v>#DIV/0!</v>
      </c>
      <c r="F210" s="4"/>
      <c r="G210" s="4"/>
      <c r="H210" s="4">
        <f t="shared" si="78"/>
        <v>0</v>
      </c>
      <c r="I210" s="4"/>
      <c r="J210" s="4"/>
      <c r="K210" s="4"/>
      <c r="L210" s="4">
        <f t="shared" si="73"/>
        <v>0</v>
      </c>
      <c r="M210" s="4">
        <f t="shared" si="77"/>
        <v>0</v>
      </c>
      <c r="N210" s="4"/>
      <c r="O210" s="4">
        <f t="shared" si="80"/>
        <v>0</v>
      </c>
      <c r="P210" s="4"/>
    </row>
    <row r="211" spans="1:16" x14ac:dyDescent="0.25">
      <c r="E211" s="2" t="e">
        <f t="shared" si="79"/>
        <v>#DIV/0!</v>
      </c>
      <c r="H211">
        <f t="shared" si="78"/>
        <v>0</v>
      </c>
      <c r="L211">
        <f t="shared" si="73"/>
        <v>0</v>
      </c>
      <c r="M211">
        <f t="shared" si="77"/>
        <v>0</v>
      </c>
      <c r="O211">
        <f t="shared" si="80"/>
        <v>0</v>
      </c>
      <c r="P211" s="4"/>
    </row>
    <row r="212" spans="1:16" x14ac:dyDescent="0.25">
      <c r="E212" s="2" t="e">
        <f t="shared" si="79"/>
        <v>#DIV/0!</v>
      </c>
      <c r="H212">
        <f t="shared" si="78"/>
        <v>0</v>
      </c>
      <c r="L212">
        <f t="shared" si="73"/>
        <v>0</v>
      </c>
      <c r="M212">
        <f t="shared" si="77"/>
        <v>0</v>
      </c>
      <c r="O212">
        <f t="shared" si="80"/>
        <v>0</v>
      </c>
    </row>
    <row r="213" spans="1:16" x14ac:dyDescent="0.25">
      <c r="E213" s="2" t="e">
        <f t="shared" si="79"/>
        <v>#DIV/0!</v>
      </c>
      <c r="H213">
        <f t="shared" si="78"/>
        <v>0</v>
      </c>
      <c r="L213">
        <f t="shared" si="73"/>
        <v>0</v>
      </c>
      <c r="M213">
        <f t="shared" si="77"/>
        <v>0</v>
      </c>
      <c r="O213">
        <f t="shared" si="80"/>
        <v>0</v>
      </c>
    </row>
    <row r="214" spans="1:16" x14ac:dyDescent="0.25">
      <c r="A214" s="6"/>
      <c r="B214" s="4"/>
      <c r="C214" s="4"/>
      <c r="D214" s="4"/>
      <c r="E214" s="5" t="e">
        <f t="shared" si="79"/>
        <v>#DIV/0!</v>
      </c>
      <c r="F214" s="4"/>
      <c r="G214" s="4"/>
      <c r="H214" s="4">
        <f t="shared" si="78"/>
        <v>0</v>
      </c>
      <c r="I214" s="4"/>
      <c r="J214" s="4"/>
      <c r="K214" s="4"/>
      <c r="L214" s="4">
        <f t="shared" ref="L214:L225" si="81">B214*10</f>
        <v>0</v>
      </c>
      <c r="M214" s="4">
        <f t="shared" si="77"/>
        <v>0</v>
      </c>
      <c r="N214" s="4"/>
      <c r="O214" s="4">
        <f t="shared" si="80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79"/>
        <v>#DIV/0!</v>
      </c>
      <c r="F215" s="4"/>
      <c r="G215" s="4"/>
      <c r="H215" s="4">
        <f t="shared" si="78"/>
        <v>0</v>
      </c>
      <c r="I215" s="4"/>
      <c r="J215" s="4"/>
      <c r="K215" s="4"/>
      <c r="L215" s="4">
        <f t="shared" si="81"/>
        <v>0</v>
      </c>
      <c r="M215" s="4">
        <f t="shared" si="77"/>
        <v>0</v>
      </c>
      <c r="N215" s="4"/>
      <c r="O215" s="4">
        <f t="shared" si="80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79"/>
        <v>#DIV/0!</v>
      </c>
      <c r="F216" s="4"/>
      <c r="G216" s="4"/>
      <c r="H216" s="4">
        <f t="shared" si="78"/>
        <v>0</v>
      </c>
      <c r="I216" s="4"/>
      <c r="J216" s="4"/>
      <c r="K216" s="4"/>
      <c r="L216" s="4">
        <f t="shared" si="81"/>
        <v>0</v>
      </c>
      <c r="M216" s="4">
        <f t="shared" si="77"/>
        <v>0</v>
      </c>
      <c r="N216" s="4"/>
      <c r="O216" s="4">
        <f t="shared" si="80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79"/>
        <v>#DIV/0!</v>
      </c>
      <c r="F217" s="4"/>
      <c r="G217" s="4"/>
      <c r="H217" s="4">
        <f t="shared" si="78"/>
        <v>0</v>
      </c>
      <c r="I217" s="4"/>
      <c r="J217" s="4"/>
      <c r="K217" s="4"/>
      <c r="L217" s="4">
        <f t="shared" si="81"/>
        <v>0</v>
      </c>
      <c r="M217" s="4">
        <f t="shared" si="77"/>
        <v>0</v>
      </c>
      <c r="N217" s="4"/>
      <c r="O217" s="4">
        <f t="shared" si="80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79"/>
        <v>#DIV/0!</v>
      </c>
      <c r="F218" s="4"/>
      <c r="G218" s="4"/>
      <c r="H218" s="4">
        <f t="shared" si="78"/>
        <v>0</v>
      </c>
      <c r="I218" s="4"/>
      <c r="J218" s="4"/>
      <c r="K218" s="4"/>
      <c r="L218" s="4">
        <f t="shared" si="81"/>
        <v>0</v>
      </c>
      <c r="M218" s="4">
        <f t="shared" si="77"/>
        <v>0</v>
      </c>
      <c r="N218" s="4"/>
      <c r="O218" s="4">
        <f t="shared" si="80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79"/>
        <v>#DIV/0!</v>
      </c>
      <c r="F219" s="4"/>
      <c r="G219" s="4"/>
      <c r="H219" s="4">
        <f t="shared" si="78"/>
        <v>0</v>
      </c>
      <c r="I219" s="4"/>
      <c r="J219" s="4"/>
      <c r="K219" s="4"/>
      <c r="L219" s="4">
        <f t="shared" si="81"/>
        <v>0</v>
      </c>
      <c r="M219" s="4">
        <f t="shared" si="77"/>
        <v>0</v>
      </c>
      <c r="N219" s="4"/>
      <c r="O219" s="4">
        <f t="shared" si="80"/>
        <v>0</v>
      </c>
    </row>
    <row r="220" spans="1:16" x14ac:dyDescent="0.25">
      <c r="E220" s="2" t="e">
        <f t="shared" si="79"/>
        <v>#DIV/0!</v>
      </c>
      <c r="H220">
        <f t="shared" si="78"/>
        <v>0</v>
      </c>
      <c r="L220">
        <f t="shared" si="81"/>
        <v>0</v>
      </c>
      <c r="M220">
        <f t="shared" si="77"/>
        <v>0</v>
      </c>
      <c r="O220">
        <f t="shared" si="80"/>
        <v>0</v>
      </c>
    </row>
    <row r="221" spans="1:16" x14ac:dyDescent="0.25">
      <c r="E221" s="2" t="e">
        <f t="shared" si="79"/>
        <v>#DIV/0!</v>
      </c>
      <c r="H221">
        <f t="shared" si="78"/>
        <v>0</v>
      </c>
      <c r="L221">
        <f t="shared" si="81"/>
        <v>0</v>
      </c>
      <c r="M221">
        <f t="shared" si="77"/>
        <v>0</v>
      </c>
      <c r="O221">
        <f t="shared" si="80"/>
        <v>0</v>
      </c>
    </row>
    <row r="222" spans="1:16" x14ac:dyDescent="0.25">
      <c r="E222" s="2" t="e">
        <f t="shared" si="79"/>
        <v>#DIV/0!</v>
      </c>
      <c r="H222">
        <f t="shared" si="78"/>
        <v>0</v>
      </c>
      <c r="L222">
        <f t="shared" si="81"/>
        <v>0</v>
      </c>
      <c r="M222">
        <f t="shared" si="77"/>
        <v>0</v>
      </c>
      <c r="O222">
        <f t="shared" si="80"/>
        <v>0</v>
      </c>
    </row>
    <row r="223" spans="1:16" x14ac:dyDescent="0.25">
      <c r="E223" s="2" t="e">
        <f t="shared" si="79"/>
        <v>#DIV/0!</v>
      </c>
      <c r="H223">
        <f t="shared" si="78"/>
        <v>0</v>
      </c>
      <c r="L223">
        <f t="shared" si="81"/>
        <v>0</v>
      </c>
      <c r="M223">
        <f t="shared" si="77"/>
        <v>0</v>
      </c>
      <c r="O223">
        <f t="shared" si="80"/>
        <v>0</v>
      </c>
    </row>
    <row r="224" spans="1:16" x14ac:dyDescent="0.25">
      <c r="E224" s="2" t="e">
        <f t="shared" si="79"/>
        <v>#DIV/0!</v>
      </c>
      <c r="H224">
        <f t="shared" si="78"/>
        <v>0</v>
      </c>
      <c r="L224">
        <f t="shared" si="81"/>
        <v>0</v>
      </c>
      <c r="M224">
        <f t="shared" si="77"/>
        <v>0</v>
      </c>
      <c r="O224">
        <f t="shared" si="80"/>
        <v>0</v>
      </c>
    </row>
    <row r="225" spans="5:15" x14ac:dyDescent="0.25">
      <c r="E225" s="2" t="e">
        <f t="shared" si="79"/>
        <v>#DIV/0!</v>
      </c>
      <c r="H225">
        <f t="shared" si="78"/>
        <v>0</v>
      </c>
      <c r="L225">
        <f t="shared" si="81"/>
        <v>0</v>
      </c>
      <c r="M225">
        <f t="shared" si="77"/>
        <v>0</v>
      </c>
      <c r="O225">
        <f t="shared" si="80"/>
        <v>0</v>
      </c>
    </row>
    <row r="226" spans="5:15" x14ac:dyDescent="0.25">
      <c r="E226" s="2" t="e">
        <f t="shared" si="79"/>
        <v>#DIV/0!</v>
      </c>
      <c r="H226">
        <f t="shared" si="78"/>
        <v>0</v>
      </c>
      <c r="M226">
        <f t="shared" si="77"/>
        <v>0</v>
      </c>
      <c r="O226">
        <f t="shared" si="80"/>
        <v>0</v>
      </c>
    </row>
    <row r="227" spans="5:15" x14ac:dyDescent="0.25">
      <c r="E227" s="2" t="e">
        <f t="shared" si="79"/>
        <v>#DIV/0!</v>
      </c>
      <c r="H227">
        <f t="shared" si="78"/>
        <v>0</v>
      </c>
      <c r="M227">
        <f t="shared" si="77"/>
        <v>0</v>
      </c>
      <c r="O227">
        <f t="shared" si="80"/>
        <v>0</v>
      </c>
    </row>
    <row r="228" spans="5:15" x14ac:dyDescent="0.25">
      <c r="E228" s="2" t="e">
        <f t="shared" si="79"/>
        <v>#DIV/0!</v>
      </c>
      <c r="H228">
        <f t="shared" si="78"/>
        <v>0</v>
      </c>
      <c r="M228">
        <f t="shared" si="77"/>
        <v>0</v>
      </c>
      <c r="O228">
        <f t="shared" si="80"/>
        <v>0</v>
      </c>
    </row>
    <row r="229" spans="5:15" x14ac:dyDescent="0.25">
      <c r="E229" s="2" t="e">
        <f t="shared" si="79"/>
        <v>#DIV/0!</v>
      </c>
      <c r="H229">
        <f t="shared" si="78"/>
        <v>0</v>
      </c>
      <c r="M229">
        <f t="shared" si="77"/>
        <v>0</v>
      </c>
      <c r="O229">
        <f t="shared" si="80"/>
        <v>0</v>
      </c>
    </row>
    <row r="230" spans="5:15" x14ac:dyDescent="0.25">
      <c r="E230" s="2" t="e">
        <f t="shared" si="79"/>
        <v>#DIV/0!</v>
      </c>
      <c r="H230">
        <f t="shared" si="78"/>
        <v>0</v>
      </c>
      <c r="M230">
        <f t="shared" si="77"/>
        <v>0</v>
      </c>
      <c r="O230">
        <f t="shared" si="80"/>
        <v>0</v>
      </c>
    </row>
    <row r="231" spans="5:15" x14ac:dyDescent="0.25">
      <c r="E231" s="2" t="e">
        <f t="shared" si="79"/>
        <v>#DIV/0!</v>
      </c>
      <c r="H231">
        <f t="shared" si="78"/>
        <v>0</v>
      </c>
      <c r="M231">
        <f t="shared" si="77"/>
        <v>0</v>
      </c>
      <c r="O231">
        <f t="shared" si="80"/>
        <v>0</v>
      </c>
    </row>
    <row r="232" spans="5:15" x14ac:dyDescent="0.25">
      <c r="E232" s="2" t="e">
        <f t="shared" si="79"/>
        <v>#DIV/0!</v>
      </c>
      <c r="H232">
        <f t="shared" si="78"/>
        <v>0</v>
      </c>
      <c r="M232">
        <f t="shared" si="77"/>
        <v>0</v>
      </c>
      <c r="O232">
        <f t="shared" si="80"/>
        <v>0</v>
      </c>
    </row>
    <row r="233" spans="5:15" x14ac:dyDescent="0.25">
      <c r="E233" s="2" t="e">
        <f t="shared" si="79"/>
        <v>#DIV/0!</v>
      </c>
      <c r="H233">
        <f t="shared" si="78"/>
        <v>0</v>
      </c>
      <c r="M233">
        <f t="shared" si="77"/>
        <v>0</v>
      </c>
      <c r="O233">
        <f t="shared" si="80"/>
        <v>0</v>
      </c>
    </row>
    <row r="234" spans="5:15" x14ac:dyDescent="0.25">
      <c r="E234" s="2" t="e">
        <f t="shared" si="79"/>
        <v>#DIV/0!</v>
      </c>
      <c r="H234">
        <f t="shared" si="78"/>
        <v>0</v>
      </c>
      <c r="M234">
        <f t="shared" si="77"/>
        <v>0</v>
      </c>
      <c r="O234">
        <f t="shared" si="80"/>
        <v>0</v>
      </c>
    </row>
    <row r="235" spans="5:15" x14ac:dyDescent="0.25">
      <c r="E235" s="2" t="e">
        <f t="shared" si="79"/>
        <v>#DIV/0!</v>
      </c>
      <c r="H235">
        <f t="shared" si="78"/>
        <v>0</v>
      </c>
      <c r="M235">
        <f t="shared" si="77"/>
        <v>0</v>
      </c>
      <c r="O235">
        <f t="shared" si="80"/>
        <v>0</v>
      </c>
    </row>
    <row r="236" spans="5:15" x14ac:dyDescent="0.25">
      <c r="E236" s="2" t="e">
        <f t="shared" si="79"/>
        <v>#DIV/0!</v>
      </c>
      <c r="H236">
        <f t="shared" si="78"/>
        <v>0</v>
      </c>
      <c r="M236">
        <f t="shared" si="77"/>
        <v>0</v>
      </c>
      <c r="O236">
        <f t="shared" si="80"/>
        <v>0</v>
      </c>
    </row>
    <row r="237" spans="5:15" x14ac:dyDescent="0.25">
      <c r="E237" s="2" t="e">
        <f t="shared" si="79"/>
        <v>#DIV/0!</v>
      </c>
      <c r="H237">
        <f t="shared" si="78"/>
        <v>0</v>
      </c>
      <c r="M237">
        <f t="shared" si="77"/>
        <v>0</v>
      </c>
      <c r="O237">
        <f t="shared" si="80"/>
        <v>0</v>
      </c>
    </row>
    <row r="238" spans="5:15" x14ac:dyDescent="0.25">
      <c r="E238" s="2" t="e">
        <f t="shared" si="79"/>
        <v>#DIV/0!</v>
      </c>
      <c r="H238">
        <f t="shared" si="78"/>
        <v>0</v>
      </c>
      <c r="M238">
        <f t="shared" si="77"/>
        <v>0</v>
      </c>
      <c r="O238">
        <f t="shared" si="80"/>
        <v>0</v>
      </c>
    </row>
    <row r="239" spans="5:15" x14ac:dyDescent="0.25">
      <c r="E239" s="2" t="e">
        <f t="shared" si="79"/>
        <v>#DIV/0!</v>
      </c>
      <c r="H239">
        <f t="shared" si="78"/>
        <v>0</v>
      </c>
      <c r="M239">
        <f t="shared" si="77"/>
        <v>0</v>
      </c>
      <c r="O239">
        <f t="shared" si="80"/>
        <v>0</v>
      </c>
    </row>
    <row r="240" spans="5:15" x14ac:dyDescent="0.25">
      <c r="E240" s="2" t="e">
        <f t="shared" si="79"/>
        <v>#DIV/0!</v>
      </c>
      <c r="H240">
        <f t="shared" si="78"/>
        <v>0</v>
      </c>
      <c r="M240">
        <f t="shared" si="77"/>
        <v>0</v>
      </c>
      <c r="O240">
        <f t="shared" si="80"/>
        <v>0</v>
      </c>
    </row>
    <row r="241" spans="5:15" x14ac:dyDescent="0.25">
      <c r="E241" s="2" t="e">
        <f t="shared" si="79"/>
        <v>#DIV/0!</v>
      </c>
      <c r="H241">
        <f t="shared" si="78"/>
        <v>0</v>
      </c>
      <c r="M241">
        <f t="shared" si="77"/>
        <v>0</v>
      </c>
      <c r="O241">
        <f t="shared" si="80"/>
        <v>0</v>
      </c>
    </row>
    <row r="242" spans="5:15" x14ac:dyDescent="0.25">
      <c r="E242" s="2" t="e">
        <f t="shared" si="79"/>
        <v>#DIV/0!</v>
      </c>
      <c r="H242">
        <f t="shared" si="78"/>
        <v>0</v>
      </c>
      <c r="M242">
        <f t="shared" si="77"/>
        <v>0</v>
      </c>
      <c r="O242">
        <f t="shared" si="80"/>
        <v>0</v>
      </c>
    </row>
    <row r="243" spans="5:15" x14ac:dyDescent="0.25">
      <c r="E243" s="2" t="e">
        <f t="shared" si="79"/>
        <v>#DIV/0!</v>
      </c>
      <c r="H243">
        <f t="shared" si="78"/>
        <v>0</v>
      </c>
      <c r="M243">
        <f t="shared" si="77"/>
        <v>0</v>
      </c>
      <c r="O243">
        <f t="shared" si="80"/>
        <v>0</v>
      </c>
    </row>
    <row r="244" spans="5:15" x14ac:dyDescent="0.25">
      <c r="E244" s="2" t="e">
        <f t="shared" si="79"/>
        <v>#DIV/0!</v>
      </c>
      <c r="H244">
        <f t="shared" si="78"/>
        <v>0</v>
      </c>
      <c r="M244">
        <f t="shared" si="77"/>
        <v>0</v>
      </c>
      <c r="O244">
        <f t="shared" si="80"/>
        <v>0</v>
      </c>
    </row>
    <row r="245" spans="5:15" x14ac:dyDescent="0.25">
      <c r="E245" t="e">
        <f t="shared" si="79"/>
        <v>#DIV/0!</v>
      </c>
      <c r="H245">
        <f t="shared" si="78"/>
        <v>0</v>
      </c>
      <c r="M245">
        <f t="shared" si="77"/>
        <v>0</v>
      </c>
      <c r="O245">
        <f t="shared" si="80"/>
        <v>0</v>
      </c>
    </row>
    <row r="246" spans="5:15" x14ac:dyDescent="0.25">
      <c r="E246" t="e">
        <f t="shared" si="79"/>
        <v>#DIV/0!</v>
      </c>
      <c r="H246">
        <f t="shared" si="78"/>
        <v>0</v>
      </c>
      <c r="M246">
        <f t="shared" si="77"/>
        <v>0</v>
      </c>
      <c r="O246">
        <f t="shared" si="80"/>
        <v>0</v>
      </c>
    </row>
    <row r="247" spans="5:15" x14ac:dyDescent="0.25">
      <c r="E247" t="e">
        <f t="shared" si="79"/>
        <v>#DIV/0!</v>
      </c>
      <c r="H247">
        <f t="shared" si="78"/>
        <v>0</v>
      </c>
      <c r="M247">
        <f t="shared" si="77"/>
        <v>0</v>
      </c>
      <c r="O247">
        <f t="shared" si="80"/>
        <v>0</v>
      </c>
    </row>
    <row r="248" spans="5:15" x14ac:dyDescent="0.25">
      <c r="E248" t="e">
        <f t="shared" si="79"/>
        <v>#DIV/0!</v>
      </c>
      <c r="H248">
        <f t="shared" si="78"/>
        <v>0</v>
      </c>
      <c r="M248">
        <f t="shared" si="77"/>
        <v>0</v>
      </c>
      <c r="O248">
        <f t="shared" si="80"/>
        <v>0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DAC0-9441-4034-A6B1-2BBDA5F5399F}">
  <dimension ref="A1:AA246"/>
  <sheetViews>
    <sheetView tabSelected="1" zoomScale="120" zoomScaleNormal="120" workbookViewId="0">
      <selection activeCell="H6" sqref="H6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184</v>
      </c>
      <c r="B3" s="3">
        <f>1*1</f>
        <v>1</v>
      </c>
      <c r="C3" s="3">
        <f>1*1</f>
        <v>1</v>
      </c>
      <c r="D3" s="3"/>
      <c r="E3" s="2">
        <f>(B3)/(B3+C3+D3)</f>
        <v>0.5</v>
      </c>
      <c r="F3" s="3">
        <f>9+3</f>
        <v>12</v>
      </c>
      <c r="G3" s="3">
        <f>3+7</f>
        <v>10</v>
      </c>
      <c r="H3">
        <f t="shared" ref="H3" si="0">F3-G3</f>
        <v>2</v>
      </c>
      <c r="K3">
        <f>20*1</f>
        <v>20</v>
      </c>
      <c r="L3">
        <f>B3*10</f>
        <v>10</v>
      </c>
      <c r="M3">
        <f t="shared" ref="M3" si="1">D3*5</f>
        <v>0</v>
      </c>
      <c r="N3">
        <f t="shared" ref="N3:N50" si="2">10*1</f>
        <v>10</v>
      </c>
      <c r="O3">
        <f t="shared" ref="O3" si="3">SUM(I3:N3)</f>
        <v>40</v>
      </c>
    </row>
    <row r="4" spans="1:27" x14ac:dyDescent="0.25">
      <c r="A4" s="3" t="s">
        <v>185</v>
      </c>
      <c r="B4" s="3">
        <f>1*1</f>
        <v>1</v>
      </c>
      <c r="C4" s="3">
        <f>1*6</f>
        <v>6</v>
      </c>
      <c r="D4" s="3"/>
      <c r="E4" s="2">
        <f>(B4)/(B4+C4+D4)</f>
        <v>0.14285714285714285</v>
      </c>
      <c r="F4" s="3">
        <f>0+2+6+2+3+0+3</f>
        <v>16</v>
      </c>
      <c r="G4" s="3">
        <f>15+14+3+6+13+10+10</f>
        <v>71</v>
      </c>
      <c r="H4">
        <f t="shared" ref="H4:H68" si="4">F4-G4</f>
        <v>-55</v>
      </c>
      <c r="J4">
        <f>40*1</f>
        <v>40</v>
      </c>
      <c r="L4">
        <f>B4*10</f>
        <v>10</v>
      </c>
      <c r="M4">
        <f t="shared" ref="M4:M68" si="5">D4*5</f>
        <v>0</v>
      </c>
      <c r="N4">
        <f>10*2</f>
        <v>20</v>
      </c>
      <c r="O4">
        <f t="shared" ref="O4:O7" si="6">SUM(I4:N4)</f>
        <v>70</v>
      </c>
    </row>
    <row r="5" spans="1:27" x14ac:dyDescent="0.25">
      <c r="A5" s="3" t="s">
        <v>215</v>
      </c>
      <c r="B5" s="3">
        <f>1*5</f>
        <v>5</v>
      </c>
      <c r="C5" s="3">
        <f>1*4</f>
        <v>4</v>
      </c>
      <c r="D5" s="3"/>
      <c r="E5" s="2">
        <f t="shared" ref="E5:E68" si="7">(B5)/(B5+C5+D5)</f>
        <v>0.55555555555555558</v>
      </c>
      <c r="F5" s="3">
        <f>15+12+3+13+3+7+13+7+8</f>
        <v>81</v>
      </c>
      <c r="G5" s="3">
        <f>0+2+6+3+9+3+6+8+10</f>
        <v>47</v>
      </c>
      <c r="H5">
        <f t="shared" si="4"/>
        <v>34</v>
      </c>
      <c r="K5">
        <f>20*2</f>
        <v>40</v>
      </c>
      <c r="L5">
        <f t="shared" ref="L5:L68" si="8">B5*10</f>
        <v>50</v>
      </c>
      <c r="M5">
        <f t="shared" si="5"/>
        <v>0</v>
      </c>
      <c r="N5">
        <f>10*3</f>
        <v>30</v>
      </c>
      <c r="O5">
        <f t="shared" si="6"/>
        <v>120</v>
      </c>
    </row>
    <row r="6" spans="1:27" x14ac:dyDescent="0.25">
      <c r="A6" s="3" t="s">
        <v>218</v>
      </c>
      <c r="B6" s="3">
        <f>1*2</f>
        <v>2</v>
      </c>
      <c r="C6" s="3">
        <f>1*1</f>
        <v>1</v>
      </c>
      <c r="D6" s="3"/>
      <c r="E6" s="2">
        <f t="shared" ref="E6" si="9">(B6)/(B6+C6+D6)</f>
        <v>0.66666666666666663</v>
      </c>
      <c r="F6" s="3">
        <f>6+15+4</f>
        <v>25</v>
      </c>
      <c r="G6" s="3">
        <f>13+0+3</f>
        <v>16</v>
      </c>
      <c r="H6">
        <f t="shared" ref="H6" si="10">F6-G6</f>
        <v>9</v>
      </c>
      <c r="I6">
        <f>60*1</f>
        <v>60</v>
      </c>
      <c r="L6">
        <f t="shared" ref="L6" si="11">B6*10</f>
        <v>20</v>
      </c>
      <c r="M6">
        <f t="shared" ref="M6" si="12">D6*5</f>
        <v>0</v>
      </c>
      <c r="N6">
        <f t="shared" si="2"/>
        <v>10</v>
      </c>
      <c r="O6">
        <f t="shared" ref="O6" si="13">SUM(I6:N6)</f>
        <v>90</v>
      </c>
    </row>
    <row r="7" spans="1:27" x14ac:dyDescent="0.25">
      <c r="A7" s="3" t="s">
        <v>174</v>
      </c>
      <c r="B7" s="3"/>
      <c r="C7" s="3">
        <f>1*3</f>
        <v>3</v>
      </c>
      <c r="D7" s="3"/>
      <c r="E7" s="2">
        <f t="shared" si="7"/>
        <v>0</v>
      </c>
      <c r="F7" s="3">
        <f>2+1+0</f>
        <v>3</v>
      </c>
      <c r="G7" s="3">
        <f>12+4+9</f>
        <v>25</v>
      </c>
      <c r="H7">
        <f t="shared" si="4"/>
        <v>-22</v>
      </c>
      <c r="L7">
        <f t="shared" si="8"/>
        <v>0</v>
      </c>
      <c r="M7">
        <f t="shared" si="5"/>
        <v>0</v>
      </c>
      <c r="N7">
        <f t="shared" si="2"/>
        <v>10</v>
      </c>
      <c r="O7">
        <f t="shared" si="6"/>
        <v>10</v>
      </c>
    </row>
    <row r="8" spans="1:27" x14ac:dyDescent="0.25">
      <c r="A8" s="3" t="s">
        <v>216</v>
      </c>
      <c r="B8" s="3">
        <f>1*6</f>
        <v>6</v>
      </c>
      <c r="C8" s="3">
        <f>1*2</f>
        <v>2</v>
      </c>
      <c r="D8" s="3"/>
      <c r="E8" s="2">
        <f t="shared" si="7"/>
        <v>0.75</v>
      </c>
      <c r="F8" s="3">
        <f>14+4+9+6+8+0+10+3</f>
        <v>54</v>
      </c>
      <c r="G8" s="3">
        <f>2+1+0+2+7+15+8+4</f>
        <v>39</v>
      </c>
      <c r="H8">
        <f t="shared" si="4"/>
        <v>15</v>
      </c>
      <c r="I8">
        <f>60*1</f>
        <v>60</v>
      </c>
      <c r="J8">
        <f>40*1</f>
        <v>40</v>
      </c>
      <c r="L8">
        <f t="shared" si="8"/>
        <v>60</v>
      </c>
      <c r="M8">
        <f t="shared" si="5"/>
        <v>0</v>
      </c>
      <c r="N8">
        <f>10*2</f>
        <v>20</v>
      </c>
      <c r="O8">
        <f t="shared" ref="O8" si="14">SUM(I8:N8)</f>
        <v>180</v>
      </c>
    </row>
    <row r="9" spans="1:27" x14ac:dyDescent="0.25">
      <c r="A9" s="3" t="s">
        <v>230</v>
      </c>
      <c r="B9" s="3">
        <f>1*2</f>
        <v>2</v>
      </c>
      <c r="C9" s="3"/>
      <c r="D9" s="3"/>
      <c r="E9" s="2">
        <f>(B9)/(B9+C9+D9)</f>
        <v>1</v>
      </c>
      <c r="F9" s="3">
        <f>10+10</f>
        <v>20</v>
      </c>
      <c r="G9" s="3">
        <f>0+3</f>
        <v>3</v>
      </c>
      <c r="H9">
        <f t="shared" si="4"/>
        <v>17</v>
      </c>
      <c r="L9">
        <f>B9*10</f>
        <v>20</v>
      </c>
      <c r="M9">
        <f t="shared" si="5"/>
        <v>0</v>
      </c>
      <c r="N9">
        <f t="shared" si="2"/>
        <v>10</v>
      </c>
      <c r="O9">
        <f t="shared" ref="O9" si="15">SUM(I9:N9)</f>
        <v>30</v>
      </c>
    </row>
    <row r="10" spans="1:27" x14ac:dyDescent="0.25">
      <c r="B10" s="3"/>
      <c r="C10" s="3"/>
      <c r="D10" s="3"/>
      <c r="E10" s="2" t="e">
        <f t="shared" si="7"/>
        <v>#DIV/0!</v>
      </c>
      <c r="F10" s="3"/>
      <c r="G10" s="3"/>
      <c r="H10">
        <f t="shared" si="4"/>
        <v>0</v>
      </c>
      <c r="L10">
        <f t="shared" si="8"/>
        <v>0</v>
      </c>
      <c r="M10">
        <f t="shared" si="5"/>
        <v>0</v>
      </c>
      <c r="N10">
        <f t="shared" si="2"/>
        <v>10</v>
      </c>
      <c r="O10">
        <f t="shared" ref="O10:O13" si="16">SUM(I10:N10)</f>
        <v>10</v>
      </c>
    </row>
    <row r="11" spans="1:27" x14ac:dyDescent="0.25">
      <c r="B11" s="3"/>
      <c r="C11" s="3"/>
      <c r="D11" s="3"/>
      <c r="E11" s="2" t="e">
        <f t="shared" si="7"/>
        <v>#DIV/0!</v>
      </c>
      <c r="F11" s="3"/>
      <c r="G11" s="3"/>
      <c r="H11">
        <f t="shared" si="4"/>
        <v>0</v>
      </c>
      <c r="L11">
        <f t="shared" si="8"/>
        <v>0</v>
      </c>
      <c r="M11">
        <f t="shared" si="5"/>
        <v>0</v>
      </c>
      <c r="N11">
        <f t="shared" si="2"/>
        <v>10</v>
      </c>
      <c r="O11">
        <f t="shared" si="16"/>
        <v>10</v>
      </c>
    </row>
    <row r="12" spans="1:27" x14ac:dyDescent="0.25">
      <c r="B12" s="3"/>
      <c r="C12" s="3"/>
      <c r="D12" s="3"/>
      <c r="E12" s="2" t="e">
        <f t="shared" si="7"/>
        <v>#DIV/0!</v>
      </c>
      <c r="F12" s="3"/>
      <c r="G12" s="3"/>
      <c r="H12">
        <f t="shared" si="4"/>
        <v>0</v>
      </c>
      <c r="L12">
        <f t="shared" si="8"/>
        <v>0</v>
      </c>
      <c r="M12">
        <f t="shared" si="5"/>
        <v>0</v>
      </c>
      <c r="N12">
        <f t="shared" si="2"/>
        <v>10</v>
      </c>
      <c r="O12">
        <f t="shared" ref="O12" si="17">SUM(I12:N12)</f>
        <v>10</v>
      </c>
    </row>
    <row r="13" spans="1:27" x14ac:dyDescent="0.25">
      <c r="B13" s="3"/>
      <c r="C13" s="3"/>
      <c r="D13" s="3"/>
      <c r="E13" s="2" t="e">
        <f t="shared" si="7"/>
        <v>#DIV/0!</v>
      </c>
      <c r="F13" s="3"/>
      <c r="G13" s="3"/>
      <c r="H13">
        <f t="shared" si="4"/>
        <v>0</v>
      </c>
      <c r="L13">
        <f t="shared" si="8"/>
        <v>0</v>
      </c>
      <c r="M13">
        <f t="shared" si="5"/>
        <v>0</v>
      </c>
      <c r="N13">
        <f t="shared" si="2"/>
        <v>10</v>
      </c>
      <c r="O13">
        <f t="shared" si="16"/>
        <v>10</v>
      </c>
    </row>
    <row r="14" spans="1:27" x14ac:dyDescent="0.25">
      <c r="B14" s="3"/>
      <c r="C14" s="3"/>
      <c r="D14" s="3"/>
      <c r="E14" s="2" t="e">
        <f t="shared" si="7"/>
        <v>#DIV/0!</v>
      </c>
      <c r="F14" s="3"/>
      <c r="G14" s="3"/>
      <c r="H14">
        <f t="shared" si="4"/>
        <v>0</v>
      </c>
      <c r="L14">
        <f t="shared" si="8"/>
        <v>0</v>
      </c>
      <c r="M14">
        <f t="shared" si="5"/>
        <v>0</v>
      </c>
      <c r="N14">
        <f t="shared" si="2"/>
        <v>10</v>
      </c>
      <c r="O14">
        <f t="shared" ref="O14:O17" si="18">SUM(I14:N14)</f>
        <v>10</v>
      </c>
    </row>
    <row r="15" spans="1:27" x14ac:dyDescent="0.25">
      <c r="B15" s="3"/>
      <c r="C15" s="3"/>
      <c r="D15" s="3"/>
      <c r="E15" s="2" t="e">
        <f t="shared" si="7"/>
        <v>#DIV/0!</v>
      </c>
      <c r="F15" s="3"/>
      <c r="G15" s="3"/>
      <c r="H15">
        <f t="shared" si="4"/>
        <v>0</v>
      </c>
      <c r="L15">
        <f t="shared" si="8"/>
        <v>0</v>
      </c>
      <c r="M15">
        <f t="shared" si="5"/>
        <v>0</v>
      </c>
      <c r="N15">
        <f t="shared" si="2"/>
        <v>10</v>
      </c>
      <c r="O15">
        <f t="shared" ref="O15:O16" si="19">SUM(I15:N15)</f>
        <v>10</v>
      </c>
    </row>
    <row r="16" spans="1:27" x14ac:dyDescent="0.25">
      <c r="B16" s="3"/>
      <c r="C16" s="3"/>
      <c r="D16" s="3"/>
      <c r="E16" s="2" t="e">
        <f t="shared" si="7"/>
        <v>#DIV/0!</v>
      </c>
      <c r="F16" s="3"/>
      <c r="G16" s="3"/>
      <c r="H16">
        <f t="shared" si="4"/>
        <v>0</v>
      </c>
      <c r="L16">
        <f t="shared" si="8"/>
        <v>0</v>
      </c>
      <c r="M16">
        <f t="shared" si="5"/>
        <v>0</v>
      </c>
      <c r="N16">
        <f t="shared" si="2"/>
        <v>10</v>
      </c>
      <c r="O16">
        <f t="shared" si="19"/>
        <v>10</v>
      </c>
    </row>
    <row r="17" spans="2:15" x14ac:dyDescent="0.25">
      <c r="B17" s="3"/>
      <c r="C17" s="3"/>
      <c r="D17" s="3"/>
      <c r="E17" s="2" t="e">
        <f t="shared" si="7"/>
        <v>#DIV/0!</v>
      </c>
      <c r="F17" s="3"/>
      <c r="G17" s="3"/>
      <c r="H17">
        <f t="shared" si="4"/>
        <v>0</v>
      </c>
      <c r="L17">
        <f t="shared" si="8"/>
        <v>0</v>
      </c>
      <c r="M17">
        <f t="shared" si="5"/>
        <v>0</v>
      </c>
      <c r="N17">
        <f t="shared" si="2"/>
        <v>10</v>
      </c>
      <c r="O17">
        <f t="shared" si="18"/>
        <v>10</v>
      </c>
    </row>
    <row r="18" spans="2:15" x14ac:dyDescent="0.25">
      <c r="B18" s="3"/>
      <c r="C18" s="3"/>
      <c r="D18" s="3"/>
      <c r="E18" s="2" t="e">
        <f t="shared" si="7"/>
        <v>#DIV/0!</v>
      </c>
      <c r="F18" s="3"/>
      <c r="G18" s="3"/>
      <c r="H18">
        <f t="shared" si="4"/>
        <v>0</v>
      </c>
      <c r="L18">
        <f t="shared" si="8"/>
        <v>0</v>
      </c>
      <c r="M18">
        <f t="shared" si="5"/>
        <v>0</v>
      </c>
      <c r="N18">
        <f t="shared" si="2"/>
        <v>10</v>
      </c>
      <c r="O18">
        <f t="shared" ref="O18" si="20">SUM(I18:N18)</f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4"/>
        <v>0</v>
      </c>
      <c r="L19">
        <f t="shared" si="8"/>
        <v>0</v>
      </c>
      <c r="M19">
        <f t="shared" si="5"/>
        <v>0</v>
      </c>
      <c r="N19">
        <f t="shared" si="2"/>
        <v>10</v>
      </c>
      <c r="O19">
        <f t="shared" ref="O19:O78" si="21">SUM(I19:N19)</f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4"/>
        <v>0</v>
      </c>
      <c r="L20">
        <f t="shared" si="8"/>
        <v>0</v>
      </c>
      <c r="M20">
        <f t="shared" si="5"/>
        <v>0</v>
      </c>
      <c r="N20">
        <f t="shared" si="2"/>
        <v>10</v>
      </c>
      <c r="O20">
        <f t="shared" si="21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4"/>
        <v>0</v>
      </c>
      <c r="L21">
        <f t="shared" si="8"/>
        <v>0</v>
      </c>
      <c r="M21">
        <f t="shared" si="5"/>
        <v>0</v>
      </c>
      <c r="N21">
        <f t="shared" si="2"/>
        <v>10</v>
      </c>
      <c r="O21">
        <f t="shared" si="21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4"/>
        <v>0</v>
      </c>
      <c r="L22">
        <f t="shared" si="8"/>
        <v>0</v>
      </c>
      <c r="M22">
        <f t="shared" si="5"/>
        <v>0</v>
      </c>
      <c r="N22">
        <f t="shared" si="2"/>
        <v>10</v>
      </c>
      <c r="O22">
        <f t="shared" si="21"/>
        <v>10</v>
      </c>
    </row>
    <row r="23" spans="2:15" x14ac:dyDescent="0.25">
      <c r="B23" s="3"/>
      <c r="C23" s="3"/>
      <c r="D23" s="3"/>
      <c r="E23" s="2" t="e">
        <f t="shared" ref="E23:E36" si="22">(B23)/(B23+C23+D23)</f>
        <v>#DIV/0!</v>
      </c>
      <c r="F23" s="3"/>
      <c r="G23" s="3"/>
      <c r="H23">
        <f t="shared" si="4"/>
        <v>0</v>
      </c>
      <c r="L23">
        <f t="shared" si="8"/>
        <v>0</v>
      </c>
      <c r="M23">
        <f t="shared" si="5"/>
        <v>0</v>
      </c>
      <c r="N23">
        <f t="shared" si="2"/>
        <v>10</v>
      </c>
      <c r="O23">
        <f t="shared" si="21"/>
        <v>10</v>
      </c>
    </row>
    <row r="24" spans="2:15" x14ac:dyDescent="0.25">
      <c r="B24" s="3"/>
      <c r="C24" s="3"/>
      <c r="D24" s="3"/>
      <c r="E24" s="2" t="e">
        <f t="shared" si="22"/>
        <v>#DIV/0!</v>
      </c>
      <c r="F24" s="3"/>
      <c r="G24" s="3"/>
      <c r="H24">
        <f t="shared" si="4"/>
        <v>0</v>
      </c>
      <c r="L24">
        <f t="shared" si="8"/>
        <v>0</v>
      </c>
      <c r="M24">
        <f t="shared" si="5"/>
        <v>0</v>
      </c>
      <c r="N24">
        <f t="shared" si="2"/>
        <v>10</v>
      </c>
      <c r="O24">
        <f t="shared" si="21"/>
        <v>10</v>
      </c>
    </row>
    <row r="25" spans="2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4"/>
        <v>0</v>
      </c>
      <c r="L25">
        <f t="shared" si="8"/>
        <v>0</v>
      </c>
      <c r="M25">
        <f t="shared" si="5"/>
        <v>0</v>
      </c>
      <c r="N25">
        <f t="shared" si="2"/>
        <v>10</v>
      </c>
      <c r="O25">
        <f t="shared" si="21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4"/>
        <v>0</v>
      </c>
      <c r="L26">
        <f t="shared" si="8"/>
        <v>0</v>
      </c>
      <c r="M26">
        <f t="shared" si="5"/>
        <v>0</v>
      </c>
      <c r="N26">
        <f t="shared" si="2"/>
        <v>10</v>
      </c>
      <c r="O26">
        <f t="shared" si="21"/>
        <v>10</v>
      </c>
    </row>
    <row r="27" spans="2:15" x14ac:dyDescent="0.25">
      <c r="B27" s="3"/>
      <c r="C27" s="3"/>
      <c r="D27" s="3"/>
      <c r="E27" s="2" t="e">
        <f t="shared" ref="E27:E29" si="23">(B27)/(B27+C27+D27)</f>
        <v>#DIV/0!</v>
      </c>
      <c r="F27" s="3"/>
      <c r="G27" s="3"/>
      <c r="H27">
        <f t="shared" si="4"/>
        <v>0</v>
      </c>
      <c r="L27">
        <f t="shared" si="8"/>
        <v>0</v>
      </c>
      <c r="M27">
        <f t="shared" si="5"/>
        <v>0</v>
      </c>
      <c r="N27">
        <f t="shared" si="2"/>
        <v>10</v>
      </c>
      <c r="O27">
        <f t="shared" si="21"/>
        <v>10</v>
      </c>
    </row>
    <row r="28" spans="2:15" x14ac:dyDescent="0.25">
      <c r="B28" s="3"/>
      <c r="C28" s="3"/>
      <c r="D28" s="3"/>
      <c r="E28" s="2" t="e">
        <f t="shared" si="23"/>
        <v>#DIV/0!</v>
      </c>
      <c r="F28" s="3"/>
      <c r="G28" s="3"/>
      <c r="H28">
        <f t="shared" si="4"/>
        <v>0</v>
      </c>
      <c r="L28">
        <f t="shared" si="8"/>
        <v>0</v>
      </c>
      <c r="M28">
        <f t="shared" si="5"/>
        <v>0</v>
      </c>
      <c r="N28">
        <f t="shared" si="2"/>
        <v>10</v>
      </c>
      <c r="O28">
        <f t="shared" si="21"/>
        <v>10</v>
      </c>
    </row>
    <row r="29" spans="2:15" x14ac:dyDescent="0.25">
      <c r="B29" s="3"/>
      <c r="C29" s="3"/>
      <c r="D29" s="3"/>
      <c r="E29" s="2" t="e">
        <f t="shared" si="23"/>
        <v>#DIV/0!</v>
      </c>
      <c r="F29" s="3"/>
      <c r="G29" s="3"/>
      <c r="H29">
        <f t="shared" si="4"/>
        <v>0</v>
      </c>
      <c r="L29">
        <f t="shared" si="8"/>
        <v>0</v>
      </c>
      <c r="M29">
        <f t="shared" si="5"/>
        <v>0</v>
      </c>
      <c r="N29">
        <f t="shared" si="2"/>
        <v>10</v>
      </c>
      <c r="O29">
        <f t="shared" si="21"/>
        <v>10</v>
      </c>
    </row>
    <row r="30" spans="2:15" x14ac:dyDescent="0.25">
      <c r="B30" s="3"/>
      <c r="C30" s="3"/>
      <c r="D30" s="3"/>
      <c r="E30" s="2" t="e">
        <f t="shared" si="22"/>
        <v>#DIV/0!</v>
      </c>
      <c r="F30" s="3"/>
      <c r="G30" s="3"/>
      <c r="H30">
        <f t="shared" si="4"/>
        <v>0</v>
      </c>
      <c r="L30">
        <f t="shared" si="8"/>
        <v>0</v>
      </c>
      <c r="M30">
        <f t="shared" si="5"/>
        <v>0</v>
      </c>
      <c r="N30">
        <f t="shared" si="2"/>
        <v>10</v>
      </c>
      <c r="O30">
        <f t="shared" si="21"/>
        <v>10</v>
      </c>
    </row>
    <row r="31" spans="2:15" x14ac:dyDescent="0.25">
      <c r="B31" s="3"/>
      <c r="C31" s="3"/>
      <c r="D31" s="3"/>
      <c r="E31" s="2" t="e">
        <f t="shared" si="22"/>
        <v>#DIV/0!</v>
      </c>
      <c r="F31" s="3"/>
      <c r="G31" s="3"/>
      <c r="H31">
        <f t="shared" si="4"/>
        <v>0</v>
      </c>
      <c r="L31">
        <f t="shared" si="8"/>
        <v>0</v>
      </c>
      <c r="M31">
        <f t="shared" si="5"/>
        <v>0</v>
      </c>
      <c r="N31">
        <f t="shared" si="2"/>
        <v>10</v>
      </c>
      <c r="O31">
        <f t="shared" si="21"/>
        <v>10</v>
      </c>
    </row>
    <row r="32" spans="2:15" x14ac:dyDescent="0.25">
      <c r="B32" s="3"/>
      <c r="C32" s="3"/>
      <c r="D32" s="3"/>
      <c r="E32" s="2" t="e">
        <f t="shared" si="22"/>
        <v>#DIV/0!</v>
      </c>
      <c r="F32" s="3"/>
      <c r="G32" s="3"/>
      <c r="H32">
        <f t="shared" si="4"/>
        <v>0</v>
      </c>
      <c r="L32">
        <f t="shared" si="8"/>
        <v>0</v>
      </c>
      <c r="M32">
        <f t="shared" si="5"/>
        <v>0</v>
      </c>
      <c r="N32">
        <f t="shared" si="2"/>
        <v>10</v>
      </c>
      <c r="O32">
        <f t="shared" si="21"/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4"/>
        <v>0</v>
      </c>
      <c r="L33">
        <f t="shared" si="8"/>
        <v>0</v>
      </c>
      <c r="M33">
        <f t="shared" si="5"/>
        <v>0</v>
      </c>
      <c r="N33">
        <f t="shared" si="2"/>
        <v>10</v>
      </c>
      <c r="O33">
        <f t="shared" si="21"/>
        <v>10</v>
      </c>
    </row>
    <row r="34" spans="2:15" x14ac:dyDescent="0.25">
      <c r="B34" s="3"/>
      <c r="C34" s="3"/>
      <c r="D34" s="3"/>
      <c r="E34" s="2" t="e">
        <f t="shared" ref="E34" si="24">(B34)/(B34+C34+D34)</f>
        <v>#DIV/0!</v>
      </c>
      <c r="F34" s="3"/>
      <c r="G34" s="3"/>
      <c r="H34">
        <f t="shared" si="4"/>
        <v>0</v>
      </c>
      <c r="L34">
        <f t="shared" si="8"/>
        <v>0</v>
      </c>
      <c r="M34">
        <f t="shared" si="5"/>
        <v>0</v>
      </c>
      <c r="N34">
        <f t="shared" si="2"/>
        <v>10</v>
      </c>
      <c r="O34">
        <f t="shared" si="21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4"/>
        <v>0</v>
      </c>
      <c r="L35">
        <f t="shared" si="8"/>
        <v>0</v>
      </c>
      <c r="M35">
        <f t="shared" si="5"/>
        <v>0</v>
      </c>
      <c r="N35">
        <f t="shared" si="2"/>
        <v>10</v>
      </c>
      <c r="O35">
        <f t="shared" si="21"/>
        <v>10</v>
      </c>
    </row>
    <row r="36" spans="2:15" x14ac:dyDescent="0.25">
      <c r="B36" s="3"/>
      <c r="C36" s="3"/>
      <c r="D36" s="3"/>
      <c r="E36" s="2" t="e">
        <f t="shared" si="22"/>
        <v>#DIV/0!</v>
      </c>
      <c r="F36" s="3"/>
      <c r="G36" s="3"/>
      <c r="H36">
        <f t="shared" si="4"/>
        <v>0</v>
      </c>
      <c r="L36">
        <f t="shared" si="8"/>
        <v>0</v>
      </c>
      <c r="M36">
        <f t="shared" si="5"/>
        <v>0</v>
      </c>
      <c r="N36">
        <f t="shared" si="2"/>
        <v>10</v>
      </c>
      <c r="O36">
        <f t="shared" si="2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4"/>
        <v>0</v>
      </c>
      <c r="L37">
        <f t="shared" si="8"/>
        <v>0</v>
      </c>
      <c r="M37">
        <f t="shared" si="5"/>
        <v>0</v>
      </c>
      <c r="N37">
        <f t="shared" si="2"/>
        <v>10</v>
      </c>
      <c r="O37">
        <f t="shared" si="21"/>
        <v>10</v>
      </c>
    </row>
    <row r="38" spans="2:15" x14ac:dyDescent="0.25">
      <c r="B38" s="3"/>
      <c r="C38" s="3"/>
      <c r="D38" s="3"/>
      <c r="E38" s="2" t="e">
        <f t="shared" si="7"/>
        <v>#DIV/0!</v>
      </c>
      <c r="F38" s="3"/>
      <c r="G38" s="3"/>
      <c r="H38">
        <f t="shared" si="4"/>
        <v>0</v>
      </c>
      <c r="L38">
        <f t="shared" si="8"/>
        <v>0</v>
      </c>
      <c r="M38">
        <f t="shared" si="5"/>
        <v>0</v>
      </c>
      <c r="N38">
        <f t="shared" si="2"/>
        <v>10</v>
      </c>
      <c r="O38">
        <f t="shared" si="21"/>
        <v>10</v>
      </c>
    </row>
    <row r="39" spans="2:15" x14ac:dyDescent="0.25">
      <c r="B39" s="3"/>
      <c r="C39" s="3"/>
      <c r="D39" s="3"/>
      <c r="E39" s="2" t="e">
        <f t="shared" si="7"/>
        <v>#DIV/0!</v>
      </c>
      <c r="F39" s="3"/>
      <c r="G39" s="3"/>
      <c r="H39">
        <f t="shared" si="4"/>
        <v>0</v>
      </c>
      <c r="L39">
        <f t="shared" si="8"/>
        <v>0</v>
      </c>
      <c r="M39">
        <f t="shared" si="5"/>
        <v>0</v>
      </c>
      <c r="N39">
        <f t="shared" si="2"/>
        <v>10</v>
      </c>
      <c r="O39">
        <f t="shared" si="21"/>
        <v>10</v>
      </c>
    </row>
    <row r="40" spans="2:15" x14ac:dyDescent="0.25">
      <c r="B40" s="3"/>
      <c r="C40" s="3"/>
      <c r="D40" s="3"/>
      <c r="E40" s="2" t="e">
        <f t="shared" si="7"/>
        <v>#DIV/0!</v>
      </c>
      <c r="F40" s="3"/>
      <c r="G40" s="3"/>
      <c r="H40">
        <f t="shared" si="4"/>
        <v>0</v>
      </c>
      <c r="L40">
        <f t="shared" si="8"/>
        <v>0</v>
      </c>
      <c r="M40">
        <f t="shared" si="5"/>
        <v>0</v>
      </c>
      <c r="N40">
        <f t="shared" si="2"/>
        <v>10</v>
      </c>
      <c r="O40">
        <f t="shared" si="21"/>
        <v>10</v>
      </c>
    </row>
    <row r="41" spans="2:15" x14ac:dyDescent="0.25">
      <c r="B41" s="3"/>
      <c r="C41" s="3"/>
      <c r="D41" s="3"/>
      <c r="E41" s="2" t="e">
        <f t="shared" si="7"/>
        <v>#DIV/0!</v>
      </c>
      <c r="F41" s="3"/>
      <c r="G41" s="3"/>
      <c r="H41">
        <f t="shared" si="4"/>
        <v>0</v>
      </c>
      <c r="L41">
        <f t="shared" si="8"/>
        <v>0</v>
      </c>
      <c r="M41">
        <f t="shared" si="5"/>
        <v>0</v>
      </c>
      <c r="N41">
        <f t="shared" si="2"/>
        <v>10</v>
      </c>
      <c r="O41">
        <f t="shared" si="21"/>
        <v>10</v>
      </c>
    </row>
    <row r="42" spans="2:15" x14ac:dyDescent="0.25">
      <c r="B42" s="3"/>
      <c r="C42" s="3"/>
      <c r="D42" s="3"/>
      <c r="E42" s="2" t="e">
        <f t="shared" si="7"/>
        <v>#DIV/0!</v>
      </c>
      <c r="F42" s="3"/>
      <c r="G42" s="3"/>
      <c r="H42">
        <f t="shared" si="4"/>
        <v>0</v>
      </c>
      <c r="L42">
        <f t="shared" si="8"/>
        <v>0</v>
      </c>
      <c r="M42">
        <f t="shared" si="5"/>
        <v>0</v>
      </c>
      <c r="N42">
        <f t="shared" si="2"/>
        <v>10</v>
      </c>
      <c r="O42">
        <f t="shared" si="21"/>
        <v>10</v>
      </c>
    </row>
    <row r="43" spans="2:15" x14ac:dyDescent="0.25">
      <c r="B43" s="3"/>
      <c r="C43" s="3"/>
      <c r="D43" s="3"/>
      <c r="E43" s="2" t="e">
        <f>(B43)/(B43+C43+D43)</f>
        <v>#DIV/0!</v>
      </c>
      <c r="F43" s="3"/>
      <c r="G43" s="3"/>
      <c r="H43">
        <f t="shared" si="4"/>
        <v>0</v>
      </c>
      <c r="L43">
        <f t="shared" si="8"/>
        <v>0</v>
      </c>
      <c r="M43">
        <f t="shared" si="5"/>
        <v>0</v>
      </c>
      <c r="N43">
        <f t="shared" si="2"/>
        <v>10</v>
      </c>
      <c r="O43">
        <f t="shared" si="21"/>
        <v>10</v>
      </c>
    </row>
    <row r="44" spans="2:15" x14ac:dyDescent="0.25">
      <c r="B44" s="3"/>
      <c r="C44" s="3"/>
      <c r="D44" s="3"/>
      <c r="E44" s="2" t="e">
        <f t="shared" ref="E44:E46" si="25">(B44)/(B44+C44+D44)</f>
        <v>#DIV/0!</v>
      </c>
      <c r="F44" s="3"/>
      <c r="G44" s="3"/>
      <c r="H44">
        <f t="shared" si="4"/>
        <v>0</v>
      </c>
      <c r="L44">
        <f t="shared" si="8"/>
        <v>0</v>
      </c>
      <c r="M44">
        <f t="shared" si="5"/>
        <v>0</v>
      </c>
      <c r="N44">
        <f t="shared" si="2"/>
        <v>10</v>
      </c>
      <c r="O44">
        <f t="shared" si="21"/>
        <v>10</v>
      </c>
    </row>
    <row r="45" spans="2:15" x14ac:dyDescent="0.25">
      <c r="B45" s="3"/>
      <c r="C45" s="3"/>
      <c r="D45" s="3"/>
      <c r="E45" s="2" t="e">
        <f t="shared" si="25"/>
        <v>#DIV/0!</v>
      </c>
      <c r="F45" s="3"/>
      <c r="G45" s="3"/>
      <c r="H45">
        <f t="shared" si="4"/>
        <v>0</v>
      </c>
      <c r="L45">
        <f t="shared" si="8"/>
        <v>0</v>
      </c>
      <c r="M45">
        <f t="shared" si="5"/>
        <v>0</v>
      </c>
      <c r="N45">
        <f t="shared" si="2"/>
        <v>10</v>
      </c>
      <c r="O45">
        <f t="shared" si="21"/>
        <v>10</v>
      </c>
    </row>
    <row r="46" spans="2:15" x14ac:dyDescent="0.25">
      <c r="B46" s="3"/>
      <c r="C46" s="3"/>
      <c r="D46" s="3"/>
      <c r="E46" s="2" t="e">
        <f t="shared" si="25"/>
        <v>#DIV/0!</v>
      </c>
      <c r="F46" s="3"/>
      <c r="G46" s="3"/>
      <c r="H46">
        <f t="shared" si="4"/>
        <v>0</v>
      </c>
      <c r="L46">
        <f t="shared" si="8"/>
        <v>0</v>
      </c>
      <c r="M46">
        <f t="shared" si="5"/>
        <v>0</v>
      </c>
      <c r="N46">
        <f t="shared" si="2"/>
        <v>10</v>
      </c>
      <c r="O46">
        <f t="shared" si="21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4"/>
        <v>0</v>
      </c>
      <c r="L47">
        <f t="shared" si="8"/>
        <v>0</v>
      </c>
      <c r="M47">
        <f t="shared" si="5"/>
        <v>0</v>
      </c>
      <c r="N47">
        <f t="shared" si="2"/>
        <v>10</v>
      </c>
      <c r="O47">
        <f t="shared" si="21"/>
        <v>10</v>
      </c>
    </row>
    <row r="48" spans="2:15" x14ac:dyDescent="0.25">
      <c r="B48" s="3"/>
      <c r="C48" s="3"/>
      <c r="D48" s="3"/>
      <c r="E48" s="2" t="e">
        <f t="shared" ref="E48:E66" si="26">(B48)/(B48+C48+D48)</f>
        <v>#DIV/0!</v>
      </c>
      <c r="F48" s="3"/>
      <c r="G48" s="3"/>
      <c r="H48">
        <f t="shared" si="4"/>
        <v>0</v>
      </c>
      <c r="L48">
        <f t="shared" si="8"/>
        <v>0</v>
      </c>
      <c r="M48">
        <f t="shared" si="5"/>
        <v>0</v>
      </c>
      <c r="N48">
        <f t="shared" si="2"/>
        <v>10</v>
      </c>
      <c r="O48">
        <f t="shared" si="2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4"/>
        <v>0</v>
      </c>
      <c r="L49">
        <f t="shared" si="8"/>
        <v>0</v>
      </c>
      <c r="M49">
        <f t="shared" si="5"/>
        <v>0</v>
      </c>
      <c r="N49">
        <f t="shared" si="2"/>
        <v>10</v>
      </c>
      <c r="O49">
        <f t="shared" si="21"/>
        <v>10</v>
      </c>
    </row>
    <row r="50" spans="2:15" x14ac:dyDescent="0.25">
      <c r="B50" s="3"/>
      <c r="C50" s="3"/>
      <c r="D50" s="3"/>
      <c r="E50" s="2" t="e">
        <f t="shared" ref="E50" si="27">(B50)/(B50+C50+D50)</f>
        <v>#DIV/0!</v>
      </c>
      <c r="F50" s="3"/>
      <c r="G50" s="3"/>
      <c r="H50">
        <f>F50-G50</f>
        <v>0</v>
      </c>
      <c r="L50">
        <f t="shared" si="8"/>
        <v>0</v>
      </c>
      <c r="M50">
        <f t="shared" si="5"/>
        <v>0</v>
      </c>
      <c r="N50">
        <f t="shared" si="2"/>
        <v>10</v>
      </c>
      <c r="O50">
        <f t="shared" si="21"/>
        <v>10</v>
      </c>
    </row>
    <row r="51" spans="2:15" x14ac:dyDescent="0.25">
      <c r="B51" s="3"/>
      <c r="C51" s="3"/>
      <c r="D51" s="3"/>
      <c r="E51" s="2" t="e">
        <f t="shared" si="26"/>
        <v>#DIV/0!</v>
      </c>
      <c r="F51" s="3"/>
      <c r="G51" s="3"/>
      <c r="H51">
        <f t="shared" si="4"/>
        <v>0</v>
      </c>
      <c r="L51">
        <f t="shared" si="8"/>
        <v>0</v>
      </c>
      <c r="M51">
        <f t="shared" si="5"/>
        <v>0</v>
      </c>
      <c r="O51">
        <f t="shared" si="21"/>
        <v>0</v>
      </c>
    </row>
    <row r="52" spans="2:15" x14ac:dyDescent="0.25">
      <c r="B52" s="3"/>
      <c r="C52" s="3"/>
      <c r="D52" s="3"/>
      <c r="E52" s="2" t="e">
        <f t="shared" si="26"/>
        <v>#DIV/0!</v>
      </c>
      <c r="F52" s="3"/>
      <c r="G52" s="3"/>
      <c r="H52">
        <f t="shared" si="4"/>
        <v>0</v>
      </c>
      <c r="L52">
        <f t="shared" si="8"/>
        <v>0</v>
      </c>
      <c r="M52">
        <f t="shared" si="5"/>
        <v>0</v>
      </c>
      <c r="O52">
        <f t="shared" si="21"/>
        <v>0</v>
      </c>
    </row>
    <row r="53" spans="2:15" x14ac:dyDescent="0.25">
      <c r="B53" s="3"/>
      <c r="C53" s="3"/>
      <c r="D53" s="3"/>
      <c r="E53" s="2" t="e">
        <f t="shared" si="26"/>
        <v>#DIV/0!</v>
      </c>
      <c r="F53" s="3"/>
      <c r="G53" s="3"/>
      <c r="H53">
        <f t="shared" si="4"/>
        <v>0</v>
      </c>
      <c r="L53">
        <f t="shared" si="8"/>
        <v>0</v>
      </c>
      <c r="M53">
        <f t="shared" si="5"/>
        <v>0</v>
      </c>
      <c r="O53">
        <f t="shared" si="21"/>
        <v>0</v>
      </c>
    </row>
    <row r="54" spans="2:15" x14ac:dyDescent="0.25">
      <c r="B54" s="3"/>
      <c r="C54" s="3"/>
      <c r="D54" s="3"/>
      <c r="E54" s="2" t="e">
        <f t="shared" si="26"/>
        <v>#DIV/0!</v>
      </c>
      <c r="F54" s="3"/>
      <c r="G54" s="3"/>
      <c r="H54">
        <f t="shared" si="4"/>
        <v>0</v>
      </c>
      <c r="L54">
        <f t="shared" si="8"/>
        <v>0</v>
      </c>
      <c r="M54">
        <f t="shared" si="5"/>
        <v>0</v>
      </c>
      <c r="O54">
        <f t="shared" si="21"/>
        <v>0</v>
      </c>
    </row>
    <row r="55" spans="2:15" x14ac:dyDescent="0.25">
      <c r="B55" s="3"/>
      <c r="C55" s="3"/>
      <c r="D55" s="3"/>
      <c r="E55" s="2" t="e">
        <f t="shared" si="26"/>
        <v>#DIV/0!</v>
      </c>
      <c r="F55" s="3"/>
      <c r="G55" s="3"/>
      <c r="H55">
        <f t="shared" si="4"/>
        <v>0</v>
      </c>
      <c r="L55">
        <f t="shared" si="8"/>
        <v>0</v>
      </c>
      <c r="M55">
        <f t="shared" si="5"/>
        <v>0</v>
      </c>
      <c r="O55">
        <f t="shared" si="21"/>
        <v>0</v>
      </c>
    </row>
    <row r="56" spans="2:15" x14ac:dyDescent="0.25">
      <c r="B56" s="3"/>
      <c r="C56" s="3"/>
      <c r="D56" s="3"/>
      <c r="E56" s="2" t="e">
        <f t="shared" si="26"/>
        <v>#DIV/0!</v>
      </c>
      <c r="F56" s="3"/>
      <c r="G56" s="3"/>
      <c r="H56">
        <f t="shared" si="4"/>
        <v>0</v>
      </c>
      <c r="L56">
        <f t="shared" si="8"/>
        <v>0</v>
      </c>
      <c r="M56">
        <f t="shared" si="5"/>
        <v>0</v>
      </c>
      <c r="O56">
        <f t="shared" si="21"/>
        <v>0</v>
      </c>
    </row>
    <row r="57" spans="2:15" x14ac:dyDescent="0.25">
      <c r="B57" s="3"/>
      <c r="C57" s="3"/>
      <c r="D57" s="3"/>
      <c r="E57" s="2" t="e">
        <f t="shared" si="26"/>
        <v>#DIV/0!</v>
      </c>
      <c r="F57" s="3"/>
      <c r="G57" s="3"/>
      <c r="H57">
        <f t="shared" si="4"/>
        <v>0</v>
      </c>
      <c r="L57">
        <f t="shared" si="8"/>
        <v>0</v>
      </c>
      <c r="M57">
        <f t="shared" si="5"/>
        <v>0</v>
      </c>
      <c r="O57">
        <f t="shared" si="21"/>
        <v>0</v>
      </c>
    </row>
    <row r="58" spans="2:15" x14ac:dyDescent="0.25">
      <c r="B58" s="3"/>
      <c r="C58" s="3"/>
      <c r="D58" s="3"/>
      <c r="E58" s="2" t="e">
        <f t="shared" si="26"/>
        <v>#DIV/0!</v>
      </c>
      <c r="F58" s="3"/>
      <c r="G58" s="3"/>
      <c r="H58">
        <f t="shared" si="4"/>
        <v>0</v>
      </c>
      <c r="L58">
        <f t="shared" si="8"/>
        <v>0</v>
      </c>
      <c r="M58">
        <f t="shared" si="5"/>
        <v>0</v>
      </c>
      <c r="O58">
        <f t="shared" si="21"/>
        <v>0</v>
      </c>
    </row>
    <row r="59" spans="2:15" x14ac:dyDescent="0.25">
      <c r="B59" s="3"/>
      <c r="C59" s="3"/>
      <c r="D59" s="3"/>
      <c r="E59" s="2" t="e">
        <f t="shared" si="26"/>
        <v>#DIV/0!</v>
      </c>
      <c r="F59" s="3"/>
      <c r="G59" s="3"/>
      <c r="H59">
        <f t="shared" si="4"/>
        <v>0</v>
      </c>
      <c r="L59">
        <f t="shared" si="8"/>
        <v>0</v>
      </c>
      <c r="M59">
        <f t="shared" si="5"/>
        <v>0</v>
      </c>
      <c r="O59">
        <f t="shared" si="21"/>
        <v>0</v>
      </c>
    </row>
    <row r="60" spans="2:15" x14ac:dyDescent="0.25">
      <c r="B60" s="3"/>
      <c r="C60" s="3"/>
      <c r="D60" s="3"/>
      <c r="E60" s="2" t="e">
        <f t="shared" si="26"/>
        <v>#DIV/0!</v>
      </c>
      <c r="F60" s="3"/>
      <c r="G60" s="3"/>
      <c r="H60">
        <f t="shared" si="4"/>
        <v>0</v>
      </c>
      <c r="L60">
        <f t="shared" si="8"/>
        <v>0</v>
      </c>
      <c r="M60">
        <f t="shared" si="5"/>
        <v>0</v>
      </c>
      <c r="O60">
        <f t="shared" si="21"/>
        <v>0</v>
      </c>
    </row>
    <row r="61" spans="2:15" x14ac:dyDescent="0.25">
      <c r="B61" s="3"/>
      <c r="C61" s="3"/>
      <c r="D61" s="3"/>
      <c r="E61" s="2" t="e">
        <f t="shared" si="26"/>
        <v>#DIV/0!</v>
      </c>
      <c r="F61" s="3"/>
      <c r="G61" s="3"/>
      <c r="H61">
        <f>F61-G61</f>
        <v>0</v>
      </c>
      <c r="L61">
        <f t="shared" si="8"/>
        <v>0</v>
      </c>
      <c r="M61">
        <f t="shared" si="5"/>
        <v>0</v>
      </c>
      <c r="O61">
        <f t="shared" si="21"/>
        <v>0</v>
      </c>
    </row>
    <row r="62" spans="2:15" x14ac:dyDescent="0.25">
      <c r="B62" s="3"/>
      <c r="C62" s="3"/>
      <c r="D62" s="3"/>
      <c r="E62" s="2" t="e">
        <f t="shared" si="26"/>
        <v>#DIV/0!</v>
      </c>
      <c r="F62" s="3"/>
      <c r="G62" s="3"/>
      <c r="H62">
        <f t="shared" si="4"/>
        <v>0</v>
      </c>
      <c r="L62">
        <f t="shared" si="8"/>
        <v>0</v>
      </c>
      <c r="M62">
        <f t="shared" si="5"/>
        <v>0</v>
      </c>
      <c r="O62">
        <f t="shared" si="21"/>
        <v>0</v>
      </c>
    </row>
    <row r="63" spans="2:15" x14ac:dyDescent="0.25">
      <c r="B63" s="3"/>
      <c r="C63" s="3"/>
      <c r="D63" s="3"/>
      <c r="E63" s="2" t="e">
        <f t="shared" si="26"/>
        <v>#DIV/0!</v>
      </c>
      <c r="F63" s="3"/>
      <c r="G63" s="3"/>
      <c r="H63">
        <f t="shared" si="4"/>
        <v>0</v>
      </c>
      <c r="L63">
        <f t="shared" si="8"/>
        <v>0</v>
      </c>
      <c r="M63">
        <f t="shared" si="5"/>
        <v>0</v>
      </c>
      <c r="O63">
        <f t="shared" si="21"/>
        <v>0</v>
      </c>
    </row>
    <row r="64" spans="2:15" x14ac:dyDescent="0.25">
      <c r="B64" s="3"/>
      <c r="C64" s="3"/>
      <c r="D64" s="3"/>
      <c r="E64" s="2" t="e">
        <f t="shared" si="26"/>
        <v>#DIV/0!</v>
      </c>
      <c r="F64" s="3"/>
      <c r="G64" s="3"/>
      <c r="H64">
        <f t="shared" si="4"/>
        <v>0</v>
      </c>
      <c r="L64">
        <f t="shared" si="8"/>
        <v>0</v>
      </c>
      <c r="M64">
        <f t="shared" si="5"/>
        <v>0</v>
      </c>
      <c r="O64">
        <f t="shared" si="21"/>
        <v>0</v>
      </c>
    </row>
    <row r="65" spans="2:15" x14ac:dyDescent="0.25">
      <c r="B65" s="3"/>
      <c r="C65" s="3"/>
      <c r="D65" s="3"/>
      <c r="E65" s="2" t="e">
        <f t="shared" si="26"/>
        <v>#DIV/0!</v>
      </c>
      <c r="F65" s="3"/>
      <c r="G65" s="3"/>
      <c r="H65">
        <f t="shared" si="4"/>
        <v>0</v>
      </c>
      <c r="L65">
        <f t="shared" si="8"/>
        <v>0</v>
      </c>
      <c r="M65">
        <f t="shared" si="5"/>
        <v>0</v>
      </c>
      <c r="O65">
        <f t="shared" si="21"/>
        <v>0</v>
      </c>
    </row>
    <row r="66" spans="2:15" x14ac:dyDescent="0.25">
      <c r="B66" s="3"/>
      <c r="C66" s="3"/>
      <c r="D66" s="3"/>
      <c r="E66" s="2" t="e">
        <f t="shared" si="26"/>
        <v>#DIV/0!</v>
      </c>
      <c r="F66" s="3"/>
      <c r="G66" s="3"/>
      <c r="H66">
        <f t="shared" si="4"/>
        <v>0</v>
      </c>
      <c r="L66">
        <f t="shared" si="8"/>
        <v>0</v>
      </c>
      <c r="M66">
        <f t="shared" si="5"/>
        <v>0</v>
      </c>
      <c r="O66">
        <f t="shared" si="21"/>
        <v>0</v>
      </c>
    </row>
    <row r="67" spans="2:15" x14ac:dyDescent="0.25">
      <c r="B67" s="3"/>
      <c r="C67" s="3"/>
      <c r="D67" s="3"/>
      <c r="E67" s="2" t="e">
        <f t="shared" si="7"/>
        <v>#DIV/0!</v>
      </c>
      <c r="F67" s="3"/>
      <c r="G67" s="3"/>
      <c r="H67">
        <f t="shared" si="4"/>
        <v>0</v>
      </c>
      <c r="L67">
        <f t="shared" si="8"/>
        <v>0</v>
      </c>
      <c r="M67">
        <f t="shared" si="5"/>
        <v>0</v>
      </c>
      <c r="O67">
        <f t="shared" si="21"/>
        <v>0</v>
      </c>
    </row>
    <row r="68" spans="2:15" x14ac:dyDescent="0.25">
      <c r="B68" s="3"/>
      <c r="C68" s="3"/>
      <c r="D68" s="3"/>
      <c r="E68" s="2" t="e">
        <f t="shared" si="7"/>
        <v>#DIV/0!</v>
      </c>
      <c r="F68" s="3"/>
      <c r="G68" s="3"/>
      <c r="H68">
        <f t="shared" si="4"/>
        <v>0</v>
      </c>
      <c r="L68">
        <f t="shared" si="8"/>
        <v>0</v>
      </c>
      <c r="M68">
        <f t="shared" si="5"/>
        <v>0</v>
      </c>
      <c r="O68">
        <f t="shared" si="21"/>
        <v>0</v>
      </c>
    </row>
    <row r="69" spans="2:15" x14ac:dyDescent="0.25">
      <c r="B69" s="3"/>
      <c r="C69" s="3"/>
      <c r="D69" s="3"/>
      <c r="E69" s="2" t="e">
        <f t="shared" ref="E69:E137" si="28">(B69)/(B69+C69+D69)</f>
        <v>#DIV/0!</v>
      </c>
      <c r="F69" s="3"/>
      <c r="G69" s="3"/>
      <c r="H69">
        <f t="shared" ref="H69:H83" si="29">F69-G69</f>
        <v>0</v>
      </c>
      <c r="L69">
        <f t="shared" ref="L69:L136" si="30">B69*10</f>
        <v>0</v>
      </c>
      <c r="M69">
        <f t="shared" ref="M69:M137" si="31">D69*5</f>
        <v>0</v>
      </c>
      <c r="O69">
        <f t="shared" si="21"/>
        <v>0</v>
      </c>
    </row>
    <row r="70" spans="2:15" x14ac:dyDescent="0.25">
      <c r="B70" s="3"/>
      <c r="C70" s="3"/>
      <c r="D70" s="3"/>
      <c r="E70" s="2" t="e">
        <f t="shared" si="28"/>
        <v>#DIV/0!</v>
      </c>
      <c r="F70" s="3"/>
      <c r="G70" s="3"/>
      <c r="H70">
        <f t="shared" si="29"/>
        <v>0</v>
      </c>
      <c r="L70">
        <f t="shared" si="30"/>
        <v>0</v>
      </c>
      <c r="M70">
        <f t="shared" si="31"/>
        <v>0</v>
      </c>
      <c r="O70">
        <f t="shared" si="21"/>
        <v>0</v>
      </c>
    </row>
    <row r="71" spans="2:15" x14ac:dyDescent="0.25">
      <c r="B71" s="3"/>
      <c r="C71" s="3"/>
      <c r="D71" s="3"/>
      <c r="E71" s="2" t="e">
        <f t="shared" si="28"/>
        <v>#DIV/0!</v>
      </c>
      <c r="F71" s="3"/>
      <c r="G71" s="3"/>
      <c r="H71">
        <f t="shared" si="29"/>
        <v>0</v>
      </c>
      <c r="L71">
        <f t="shared" si="30"/>
        <v>0</v>
      </c>
      <c r="M71">
        <f t="shared" si="31"/>
        <v>0</v>
      </c>
      <c r="O71">
        <f t="shared" si="21"/>
        <v>0</v>
      </c>
    </row>
    <row r="72" spans="2:15" x14ac:dyDescent="0.25">
      <c r="B72" s="3"/>
      <c r="C72" s="3"/>
      <c r="D72" s="3"/>
      <c r="E72" s="2" t="e">
        <f t="shared" si="28"/>
        <v>#DIV/0!</v>
      </c>
      <c r="F72" s="3"/>
      <c r="G72" s="3"/>
      <c r="H72">
        <f t="shared" si="29"/>
        <v>0</v>
      </c>
      <c r="L72">
        <f t="shared" si="30"/>
        <v>0</v>
      </c>
      <c r="M72">
        <f t="shared" si="31"/>
        <v>0</v>
      </c>
      <c r="O72">
        <f t="shared" si="21"/>
        <v>0</v>
      </c>
    </row>
    <row r="73" spans="2:15" x14ac:dyDescent="0.25">
      <c r="B73" s="3"/>
      <c r="C73" s="3"/>
      <c r="D73" s="3"/>
      <c r="E73" s="2" t="e">
        <f t="shared" si="28"/>
        <v>#DIV/0!</v>
      </c>
      <c r="F73" s="3"/>
      <c r="G73" s="3"/>
      <c r="H73">
        <f t="shared" si="29"/>
        <v>0</v>
      </c>
      <c r="L73">
        <f t="shared" si="30"/>
        <v>0</v>
      </c>
      <c r="M73">
        <f t="shared" si="31"/>
        <v>0</v>
      </c>
      <c r="O73">
        <f t="shared" si="21"/>
        <v>0</v>
      </c>
    </row>
    <row r="74" spans="2:15" x14ac:dyDescent="0.25">
      <c r="B74" s="3"/>
      <c r="C74" s="3"/>
      <c r="D74" s="3"/>
      <c r="E74" s="2" t="e">
        <f t="shared" si="28"/>
        <v>#DIV/0!</v>
      </c>
      <c r="F74" s="3"/>
      <c r="G74" s="3"/>
      <c r="H74">
        <f t="shared" si="29"/>
        <v>0</v>
      </c>
      <c r="L74">
        <f t="shared" si="30"/>
        <v>0</v>
      </c>
      <c r="M74">
        <f t="shared" si="31"/>
        <v>0</v>
      </c>
      <c r="O74">
        <f t="shared" si="21"/>
        <v>0</v>
      </c>
    </row>
    <row r="75" spans="2:15" x14ac:dyDescent="0.25">
      <c r="B75" s="3"/>
      <c r="C75" s="3"/>
      <c r="D75" s="3"/>
      <c r="E75" s="2" t="e">
        <f t="shared" si="28"/>
        <v>#DIV/0!</v>
      </c>
      <c r="F75" s="3"/>
      <c r="G75" s="3"/>
      <c r="H75">
        <f t="shared" si="29"/>
        <v>0</v>
      </c>
      <c r="L75">
        <f t="shared" si="30"/>
        <v>0</v>
      </c>
      <c r="M75">
        <f t="shared" si="31"/>
        <v>0</v>
      </c>
      <c r="O75">
        <f t="shared" si="21"/>
        <v>0</v>
      </c>
    </row>
    <row r="76" spans="2:15" x14ac:dyDescent="0.25">
      <c r="B76" s="3"/>
      <c r="C76" s="3"/>
      <c r="D76" s="3"/>
      <c r="E76" s="2" t="e">
        <f t="shared" si="28"/>
        <v>#DIV/0!</v>
      </c>
      <c r="F76" s="3"/>
      <c r="G76" s="3"/>
      <c r="H76">
        <f t="shared" si="29"/>
        <v>0</v>
      </c>
      <c r="L76">
        <f t="shared" si="30"/>
        <v>0</v>
      </c>
      <c r="M76">
        <f t="shared" si="31"/>
        <v>0</v>
      </c>
      <c r="O76">
        <f t="shared" si="21"/>
        <v>0</v>
      </c>
    </row>
    <row r="77" spans="2:15" x14ac:dyDescent="0.25">
      <c r="B77" s="3"/>
      <c r="C77" s="3"/>
      <c r="D77" s="3"/>
      <c r="E77" s="2" t="e">
        <f t="shared" si="28"/>
        <v>#DIV/0!</v>
      </c>
      <c r="F77" s="3"/>
      <c r="G77" s="3"/>
      <c r="H77">
        <f t="shared" si="29"/>
        <v>0</v>
      </c>
      <c r="L77">
        <f t="shared" si="30"/>
        <v>0</v>
      </c>
      <c r="M77">
        <f t="shared" si="31"/>
        <v>0</v>
      </c>
      <c r="O77">
        <f t="shared" si="21"/>
        <v>0</v>
      </c>
    </row>
    <row r="78" spans="2:15" x14ac:dyDescent="0.25">
      <c r="B78" s="3"/>
      <c r="C78" s="3"/>
      <c r="D78" s="3"/>
      <c r="E78" s="2" t="e">
        <f t="shared" si="28"/>
        <v>#DIV/0!</v>
      </c>
      <c r="F78" s="3"/>
      <c r="G78" s="3"/>
      <c r="H78">
        <f t="shared" si="29"/>
        <v>0</v>
      </c>
      <c r="L78">
        <f t="shared" si="30"/>
        <v>0</v>
      </c>
      <c r="M78">
        <f t="shared" si="31"/>
        <v>0</v>
      </c>
      <c r="O78">
        <f t="shared" si="21"/>
        <v>0</v>
      </c>
    </row>
    <row r="79" spans="2:15" x14ac:dyDescent="0.25">
      <c r="B79" s="3"/>
      <c r="C79" s="3"/>
      <c r="D79" s="3"/>
      <c r="E79" s="2" t="e">
        <f t="shared" si="28"/>
        <v>#DIV/0!</v>
      </c>
      <c r="F79" s="3"/>
      <c r="G79" s="3"/>
      <c r="H79">
        <f t="shared" si="29"/>
        <v>0</v>
      </c>
      <c r="L79">
        <f t="shared" si="30"/>
        <v>0</v>
      </c>
      <c r="M79">
        <f t="shared" si="31"/>
        <v>0</v>
      </c>
      <c r="O79">
        <f t="shared" ref="O79:O139" si="32">SUM(I79:N79)</f>
        <v>0</v>
      </c>
    </row>
    <row r="80" spans="2:15" x14ac:dyDescent="0.25">
      <c r="B80" s="3"/>
      <c r="C80" s="3"/>
      <c r="D80" s="3"/>
      <c r="E80" s="2" t="e">
        <f t="shared" si="28"/>
        <v>#DIV/0!</v>
      </c>
      <c r="F80" s="3"/>
      <c r="G80" s="3"/>
      <c r="H80">
        <f t="shared" si="29"/>
        <v>0</v>
      </c>
      <c r="L80">
        <f t="shared" si="30"/>
        <v>0</v>
      </c>
      <c r="M80">
        <f t="shared" si="31"/>
        <v>0</v>
      </c>
      <c r="O80">
        <f t="shared" si="32"/>
        <v>0</v>
      </c>
    </row>
    <row r="81" spans="2:15" x14ac:dyDescent="0.25">
      <c r="B81" s="3"/>
      <c r="C81" s="3"/>
      <c r="D81" s="3"/>
      <c r="E81" s="2" t="e">
        <f t="shared" si="28"/>
        <v>#DIV/0!</v>
      </c>
      <c r="F81" s="3"/>
      <c r="G81" s="3"/>
      <c r="H81">
        <f t="shared" si="29"/>
        <v>0</v>
      </c>
      <c r="L81">
        <f t="shared" si="30"/>
        <v>0</v>
      </c>
      <c r="M81">
        <f t="shared" si="31"/>
        <v>0</v>
      </c>
      <c r="O81">
        <f t="shared" si="32"/>
        <v>0</v>
      </c>
    </row>
    <row r="82" spans="2:15" x14ac:dyDescent="0.25">
      <c r="B82" s="3"/>
      <c r="C82" s="3"/>
      <c r="D82" s="3"/>
      <c r="E82" s="2" t="e">
        <f t="shared" si="28"/>
        <v>#DIV/0!</v>
      </c>
      <c r="F82" s="3"/>
      <c r="G82" s="3"/>
      <c r="H82">
        <f t="shared" si="29"/>
        <v>0</v>
      </c>
      <c r="L82">
        <f t="shared" si="30"/>
        <v>0</v>
      </c>
      <c r="M82">
        <f t="shared" si="31"/>
        <v>0</v>
      </c>
      <c r="O82">
        <f t="shared" si="32"/>
        <v>0</v>
      </c>
    </row>
    <row r="83" spans="2:15" x14ac:dyDescent="0.25">
      <c r="B83" s="3"/>
      <c r="C83" s="3"/>
      <c r="D83" s="3"/>
      <c r="E83" s="2" t="e">
        <f t="shared" si="28"/>
        <v>#DIV/0!</v>
      </c>
      <c r="F83" s="3"/>
      <c r="G83" s="3"/>
      <c r="H83">
        <f t="shared" si="29"/>
        <v>0</v>
      </c>
      <c r="L83">
        <f t="shared" si="30"/>
        <v>0</v>
      </c>
      <c r="M83">
        <f t="shared" si="31"/>
        <v>0</v>
      </c>
      <c r="O83">
        <f t="shared" si="32"/>
        <v>0</v>
      </c>
    </row>
    <row r="84" spans="2:15" x14ac:dyDescent="0.25">
      <c r="B84" s="3"/>
      <c r="C84" s="3"/>
      <c r="D84" s="3"/>
      <c r="E84" s="2" t="e">
        <f t="shared" si="28"/>
        <v>#DIV/0!</v>
      </c>
      <c r="F84" s="3"/>
      <c r="G84" s="3"/>
      <c r="H84">
        <f>F84-G84</f>
        <v>0</v>
      </c>
      <c r="L84">
        <f t="shared" si="30"/>
        <v>0</v>
      </c>
      <c r="M84">
        <f t="shared" si="31"/>
        <v>0</v>
      </c>
      <c r="O84">
        <f t="shared" si="32"/>
        <v>0</v>
      </c>
    </row>
    <row r="85" spans="2:15" x14ac:dyDescent="0.25">
      <c r="B85" s="3"/>
      <c r="C85" s="3"/>
      <c r="D85" s="3"/>
      <c r="E85" s="2" t="e">
        <f t="shared" si="28"/>
        <v>#DIV/0!</v>
      </c>
      <c r="F85" s="3"/>
      <c r="G85" s="3"/>
      <c r="H85">
        <f>F85-G85</f>
        <v>0</v>
      </c>
      <c r="L85">
        <f t="shared" si="30"/>
        <v>0</v>
      </c>
      <c r="M85">
        <f t="shared" si="31"/>
        <v>0</v>
      </c>
      <c r="O85">
        <f t="shared" si="32"/>
        <v>0</v>
      </c>
    </row>
    <row r="86" spans="2:15" x14ac:dyDescent="0.25">
      <c r="B86" s="3"/>
      <c r="C86" s="3"/>
      <c r="D86" s="3"/>
      <c r="E86" s="2" t="e">
        <f t="shared" si="28"/>
        <v>#DIV/0!</v>
      </c>
      <c r="F86" s="3"/>
      <c r="G86" s="3"/>
      <c r="H86">
        <f t="shared" ref="H86:H133" si="33">F86-G86</f>
        <v>0</v>
      </c>
      <c r="L86">
        <f t="shared" si="30"/>
        <v>0</v>
      </c>
      <c r="M86">
        <f t="shared" si="31"/>
        <v>0</v>
      </c>
      <c r="O86">
        <f t="shared" si="32"/>
        <v>0</v>
      </c>
    </row>
    <row r="87" spans="2:15" x14ac:dyDescent="0.25">
      <c r="B87" s="3"/>
      <c r="C87" s="3"/>
      <c r="D87" s="3"/>
      <c r="E87" s="2" t="e">
        <f t="shared" si="28"/>
        <v>#DIV/0!</v>
      </c>
      <c r="F87" s="3"/>
      <c r="G87" s="3"/>
      <c r="H87">
        <f t="shared" si="33"/>
        <v>0</v>
      </c>
      <c r="L87">
        <f t="shared" si="30"/>
        <v>0</v>
      </c>
      <c r="M87">
        <f t="shared" si="31"/>
        <v>0</v>
      </c>
      <c r="O87">
        <f t="shared" si="32"/>
        <v>0</v>
      </c>
    </row>
    <row r="88" spans="2:15" x14ac:dyDescent="0.25">
      <c r="B88" s="3"/>
      <c r="C88" s="3"/>
      <c r="D88" s="3"/>
      <c r="E88" s="2" t="e">
        <f t="shared" si="28"/>
        <v>#DIV/0!</v>
      </c>
      <c r="F88" s="3"/>
      <c r="G88" s="3"/>
      <c r="H88">
        <f t="shared" si="33"/>
        <v>0</v>
      </c>
      <c r="L88">
        <f t="shared" si="30"/>
        <v>0</v>
      </c>
      <c r="M88">
        <f t="shared" si="31"/>
        <v>0</v>
      </c>
      <c r="O88">
        <f t="shared" si="32"/>
        <v>0</v>
      </c>
    </row>
    <row r="89" spans="2:15" x14ac:dyDescent="0.25">
      <c r="B89" s="3"/>
      <c r="C89" s="3"/>
      <c r="D89" s="3"/>
      <c r="E89" s="2" t="e">
        <f t="shared" si="28"/>
        <v>#DIV/0!</v>
      </c>
      <c r="F89" s="3"/>
      <c r="G89" s="3"/>
      <c r="H89">
        <f t="shared" si="33"/>
        <v>0</v>
      </c>
      <c r="L89">
        <f t="shared" si="30"/>
        <v>0</v>
      </c>
      <c r="M89">
        <f t="shared" si="31"/>
        <v>0</v>
      </c>
      <c r="O89">
        <f t="shared" si="32"/>
        <v>0</v>
      </c>
    </row>
    <row r="90" spans="2:15" x14ac:dyDescent="0.25">
      <c r="B90" s="3"/>
      <c r="C90" s="3"/>
      <c r="D90" s="3"/>
      <c r="E90" s="2" t="e">
        <f t="shared" si="28"/>
        <v>#DIV/0!</v>
      </c>
      <c r="F90" s="3"/>
      <c r="G90" s="3"/>
      <c r="H90">
        <f t="shared" si="33"/>
        <v>0</v>
      </c>
      <c r="L90">
        <f t="shared" si="30"/>
        <v>0</v>
      </c>
      <c r="M90">
        <f t="shared" si="31"/>
        <v>0</v>
      </c>
      <c r="O90">
        <f t="shared" si="32"/>
        <v>0</v>
      </c>
    </row>
    <row r="91" spans="2:15" x14ac:dyDescent="0.25">
      <c r="B91" s="3"/>
      <c r="C91" s="3"/>
      <c r="D91" s="3"/>
      <c r="E91" s="2" t="e">
        <f t="shared" si="28"/>
        <v>#DIV/0!</v>
      </c>
      <c r="F91" s="3"/>
      <c r="G91" s="3"/>
      <c r="H91">
        <f t="shared" si="33"/>
        <v>0</v>
      </c>
      <c r="L91">
        <f t="shared" si="30"/>
        <v>0</v>
      </c>
      <c r="M91">
        <f t="shared" si="31"/>
        <v>0</v>
      </c>
      <c r="O91">
        <f t="shared" si="32"/>
        <v>0</v>
      </c>
    </row>
    <row r="92" spans="2:15" x14ac:dyDescent="0.25">
      <c r="B92" s="3"/>
      <c r="C92" s="3"/>
      <c r="D92" s="3"/>
      <c r="E92" s="2" t="e">
        <f t="shared" si="28"/>
        <v>#DIV/0!</v>
      </c>
      <c r="F92" s="3"/>
      <c r="G92" s="3"/>
      <c r="H92">
        <f t="shared" si="33"/>
        <v>0</v>
      </c>
      <c r="L92">
        <f t="shared" si="30"/>
        <v>0</v>
      </c>
      <c r="M92">
        <f t="shared" si="31"/>
        <v>0</v>
      </c>
      <c r="O92">
        <f t="shared" si="32"/>
        <v>0</v>
      </c>
    </row>
    <row r="93" spans="2:15" x14ac:dyDescent="0.25">
      <c r="B93" s="3"/>
      <c r="C93" s="3"/>
      <c r="D93" s="3"/>
      <c r="E93" s="2" t="e">
        <f t="shared" si="28"/>
        <v>#DIV/0!</v>
      </c>
      <c r="F93" s="3"/>
      <c r="G93" s="3"/>
      <c r="H93">
        <f t="shared" si="33"/>
        <v>0</v>
      </c>
      <c r="L93">
        <f t="shared" si="30"/>
        <v>0</v>
      </c>
      <c r="M93">
        <f t="shared" si="31"/>
        <v>0</v>
      </c>
      <c r="O93">
        <f t="shared" si="32"/>
        <v>0</v>
      </c>
    </row>
    <row r="94" spans="2:15" x14ac:dyDescent="0.25">
      <c r="B94" s="3"/>
      <c r="C94" s="3"/>
      <c r="D94" s="3"/>
      <c r="E94" s="2" t="e">
        <f t="shared" si="28"/>
        <v>#DIV/0!</v>
      </c>
      <c r="F94" s="3"/>
      <c r="G94" s="3"/>
      <c r="H94">
        <f t="shared" si="33"/>
        <v>0</v>
      </c>
      <c r="L94">
        <f t="shared" si="30"/>
        <v>0</v>
      </c>
      <c r="M94">
        <f t="shared" si="31"/>
        <v>0</v>
      </c>
      <c r="O94">
        <f t="shared" si="32"/>
        <v>0</v>
      </c>
    </row>
    <row r="95" spans="2:15" x14ac:dyDescent="0.25">
      <c r="B95" s="3"/>
      <c r="C95" s="3"/>
      <c r="D95" s="3"/>
      <c r="E95" s="2" t="e">
        <f t="shared" si="28"/>
        <v>#DIV/0!</v>
      </c>
      <c r="F95" s="3"/>
      <c r="G95" s="3"/>
      <c r="H95">
        <f t="shared" si="33"/>
        <v>0</v>
      </c>
      <c r="L95">
        <f t="shared" si="30"/>
        <v>0</v>
      </c>
      <c r="M95">
        <f t="shared" si="31"/>
        <v>0</v>
      </c>
      <c r="O95">
        <f t="shared" si="32"/>
        <v>0</v>
      </c>
    </row>
    <row r="96" spans="2:15" x14ac:dyDescent="0.25">
      <c r="B96" s="3"/>
      <c r="C96" s="3"/>
      <c r="D96" s="3"/>
      <c r="E96" s="2" t="e">
        <f t="shared" si="28"/>
        <v>#DIV/0!</v>
      </c>
      <c r="F96" s="3"/>
      <c r="G96" s="3"/>
      <c r="H96">
        <f t="shared" si="33"/>
        <v>0</v>
      </c>
      <c r="L96">
        <f t="shared" si="30"/>
        <v>0</v>
      </c>
      <c r="M96">
        <f t="shared" si="31"/>
        <v>0</v>
      </c>
      <c r="O96">
        <f t="shared" si="32"/>
        <v>0</v>
      </c>
    </row>
    <row r="97" spans="2:15" x14ac:dyDescent="0.25">
      <c r="B97" s="3"/>
      <c r="C97" s="3"/>
      <c r="D97" s="3"/>
      <c r="E97" s="2" t="e">
        <f t="shared" si="28"/>
        <v>#DIV/0!</v>
      </c>
      <c r="F97" s="3"/>
      <c r="G97" s="3"/>
      <c r="H97">
        <f t="shared" si="33"/>
        <v>0</v>
      </c>
      <c r="L97">
        <f t="shared" si="30"/>
        <v>0</v>
      </c>
      <c r="M97">
        <f t="shared" si="31"/>
        <v>0</v>
      </c>
      <c r="O97">
        <f t="shared" si="32"/>
        <v>0</v>
      </c>
    </row>
    <row r="98" spans="2:15" x14ac:dyDescent="0.25">
      <c r="B98" s="3"/>
      <c r="C98" s="3"/>
      <c r="D98" s="3"/>
      <c r="E98" s="2" t="e">
        <f t="shared" si="28"/>
        <v>#DIV/0!</v>
      </c>
      <c r="F98" s="3"/>
      <c r="G98" s="3"/>
      <c r="H98">
        <f t="shared" si="33"/>
        <v>0</v>
      </c>
      <c r="L98">
        <f t="shared" si="30"/>
        <v>0</v>
      </c>
      <c r="M98">
        <f t="shared" si="31"/>
        <v>0</v>
      </c>
      <c r="O98">
        <f t="shared" si="32"/>
        <v>0</v>
      </c>
    </row>
    <row r="99" spans="2:15" x14ac:dyDescent="0.25">
      <c r="B99" s="3"/>
      <c r="C99" s="3"/>
      <c r="D99" s="3"/>
      <c r="E99" s="2" t="e">
        <f t="shared" si="28"/>
        <v>#DIV/0!</v>
      </c>
      <c r="F99" s="3"/>
      <c r="G99" s="3"/>
      <c r="H99">
        <f t="shared" si="33"/>
        <v>0</v>
      </c>
      <c r="L99">
        <f t="shared" si="30"/>
        <v>0</v>
      </c>
      <c r="M99">
        <f t="shared" si="31"/>
        <v>0</v>
      </c>
      <c r="O99">
        <f t="shared" si="32"/>
        <v>0</v>
      </c>
    </row>
    <row r="100" spans="2:15" x14ac:dyDescent="0.25">
      <c r="B100" s="3"/>
      <c r="C100" s="3"/>
      <c r="D100" s="3"/>
      <c r="E100" s="2" t="e">
        <f t="shared" si="28"/>
        <v>#DIV/0!</v>
      </c>
      <c r="F100" s="3"/>
      <c r="G100" s="3"/>
      <c r="H100">
        <f t="shared" si="33"/>
        <v>0</v>
      </c>
      <c r="L100">
        <f t="shared" si="30"/>
        <v>0</v>
      </c>
      <c r="M100">
        <f t="shared" si="31"/>
        <v>0</v>
      </c>
      <c r="O100">
        <f t="shared" si="32"/>
        <v>0</v>
      </c>
    </row>
    <row r="101" spans="2:15" x14ac:dyDescent="0.25">
      <c r="B101" s="3"/>
      <c r="C101" s="3"/>
      <c r="D101" s="3"/>
      <c r="E101" s="2" t="e">
        <f t="shared" si="28"/>
        <v>#DIV/0!</v>
      </c>
      <c r="F101" s="3"/>
      <c r="G101" s="3"/>
      <c r="H101">
        <f t="shared" si="33"/>
        <v>0</v>
      </c>
      <c r="L101">
        <f t="shared" si="30"/>
        <v>0</v>
      </c>
      <c r="M101">
        <f t="shared" si="31"/>
        <v>0</v>
      </c>
      <c r="O101">
        <f t="shared" si="32"/>
        <v>0</v>
      </c>
    </row>
    <row r="102" spans="2:15" x14ac:dyDescent="0.25">
      <c r="B102" s="3"/>
      <c r="C102" s="3"/>
      <c r="D102" s="3"/>
      <c r="E102" s="2" t="e">
        <f t="shared" si="28"/>
        <v>#DIV/0!</v>
      </c>
      <c r="F102" s="3"/>
      <c r="G102" s="3"/>
      <c r="H102">
        <f t="shared" si="33"/>
        <v>0</v>
      </c>
      <c r="L102">
        <f t="shared" si="30"/>
        <v>0</v>
      </c>
      <c r="M102">
        <f t="shared" si="31"/>
        <v>0</v>
      </c>
      <c r="O102">
        <f t="shared" si="32"/>
        <v>0</v>
      </c>
    </row>
    <row r="103" spans="2:15" x14ac:dyDescent="0.25">
      <c r="B103" s="3"/>
      <c r="C103" s="3"/>
      <c r="D103" s="3"/>
      <c r="E103" s="2" t="e">
        <f t="shared" si="28"/>
        <v>#DIV/0!</v>
      </c>
      <c r="F103" s="3"/>
      <c r="G103" s="3"/>
      <c r="H103">
        <f t="shared" si="33"/>
        <v>0</v>
      </c>
      <c r="L103">
        <f t="shared" si="30"/>
        <v>0</v>
      </c>
      <c r="M103">
        <f t="shared" si="31"/>
        <v>0</v>
      </c>
      <c r="O103">
        <f t="shared" si="32"/>
        <v>0</v>
      </c>
    </row>
    <row r="104" spans="2:15" x14ac:dyDescent="0.25">
      <c r="B104" s="3"/>
      <c r="C104" s="3"/>
      <c r="D104" s="3"/>
      <c r="E104" s="2" t="e">
        <f t="shared" si="28"/>
        <v>#DIV/0!</v>
      </c>
      <c r="F104" s="3"/>
      <c r="G104" s="3"/>
      <c r="H104">
        <f t="shared" si="33"/>
        <v>0</v>
      </c>
      <c r="L104">
        <f t="shared" si="30"/>
        <v>0</v>
      </c>
      <c r="M104">
        <f t="shared" si="31"/>
        <v>0</v>
      </c>
      <c r="O104">
        <f t="shared" si="32"/>
        <v>0</v>
      </c>
    </row>
    <row r="105" spans="2:15" x14ac:dyDescent="0.25">
      <c r="B105" s="3"/>
      <c r="C105" s="3"/>
      <c r="D105" s="3"/>
      <c r="E105" s="2" t="e">
        <f t="shared" si="28"/>
        <v>#DIV/0!</v>
      </c>
      <c r="F105" s="3"/>
      <c r="G105" s="3"/>
      <c r="H105">
        <f>F105-G105</f>
        <v>0</v>
      </c>
      <c r="L105">
        <f t="shared" si="30"/>
        <v>0</v>
      </c>
      <c r="M105">
        <f t="shared" si="31"/>
        <v>0</v>
      </c>
      <c r="O105">
        <f t="shared" si="32"/>
        <v>0</v>
      </c>
    </row>
    <row r="106" spans="2:15" x14ac:dyDescent="0.25">
      <c r="B106" s="3"/>
      <c r="C106" s="3"/>
      <c r="D106" s="3"/>
      <c r="E106" s="2" t="e">
        <f t="shared" si="28"/>
        <v>#DIV/0!</v>
      </c>
      <c r="F106" s="3"/>
      <c r="G106" s="3"/>
      <c r="H106">
        <f t="shared" ref="H106" si="34">F106-G106</f>
        <v>0</v>
      </c>
      <c r="L106">
        <f t="shared" si="30"/>
        <v>0</v>
      </c>
      <c r="M106">
        <f t="shared" si="31"/>
        <v>0</v>
      </c>
      <c r="O106">
        <f t="shared" si="32"/>
        <v>0</v>
      </c>
    </row>
    <row r="107" spans="2:15" x14ac:dyDescent="0.25">
      <c r="B107" s="3"/>
      <c r="C107" s="3"/>
      <c r="D107" s="3"/>
      <c r="E107" s="2" t="e">
        <f t="shared" si="28"/>
        <v>#DIV/0!</v>
      </c>
      <c r="F107" s="3"/>
      <c r="G107" s="3"/>
      <c r="H107">
        <f t="shared" si="33"/>
        <v>0</v>
      </c>
      <c r="L107">
        <f t="shared" si="30"/>
        <v>0</v>
      </c>
      <c r="M107">
        <f t="shared" si="31"/>
        <v>0</v>
      </c>
      <c r="O107">
        <f t="shared" si="32"/>
        <v>0</v>
      </c>
    </row>
    <row r="108" spans="2:15" x14ac:dyDescent="0.25">
      <c r="B108" s="3"/>
      <c r="C108" s="3"/>
      <c r="D108" s="3"/>
      <c r="E108" s="2" t="e">
        <f t="shared" si="28"/>
        <v>#DIV/0!</v>
      </c>
      <c r="F108" s="3"/>
      <c r="G108" s="3"/>
      <c r="H108">
        <f t="shared" si="33"/>
        <v>0</v>
      </c>
      <c r="L108">
        <f t="shared" si="30"/>
        <v>0</v>
      </c>
      <c r="M108">
        <f t="shared" si="31"/>
        <v>0</v>
      </c>
      <c r="O108">
        <f t="shared" si="32"/>
        <v>0</v>
      </c>
    </row>
    <row r="109" spans="2:15" x14ac:dyDescent="0.25">
      <c r="B109" s="3"/>
      <c r="C109" s="3"/>
      <c r="D109" s="3"/>
      <c r="E109" s="2" t="e">
        <f t="shared" si="28"/>
        <v>#DIV/0!</v>
      </c>
      <c r="F109" s="3"/>
      <c r="G109" s="3"/>
      <c r="H109">
        <f t="shared" si="33"/>
        <v>0</v>
      </c>
      <c r="L109">
        <f t="shared" si="30"/>
        <v>0</v>
      </c>
      <c r="M109">
        <f t="shared" si="31"/>
        <v>0</v>
      </c>
      <c r="O109">
        <f t="shared" si="32"/>
        <v>0</v>
      </c>
    </row>
    <row r="110" spans="2:15" x14ac:dyDescent="0.25">
      <c r="B110" s="3"/>
      <c r="C110" s="3"/>
      <c r="D110" s="3"/>
      <c r="E110" s="2" t="e">
        <f t="shared" si="28"/>
        <v>#DIV/0!</v>
      </c>
      <c r="F110" s="3"/>
      <c r="G110" s="3"/>
      <c r="H110">
        <f t="shared" si="33"/>
        <v>0</v>
      </c>
      <c r="L110">
        <f t="shared" si="30"/>
        <v>0</v>
      </c>
      <c r="M110">
        <f t="shared" si="31"/>
        <v>0</v>
      </c>
      <c r="O110">
        <f t="shared" si="32"/>
        <v>0</v>
      </c>
    </row>
    <row r="111" spans="2:15" x14ac:dyDescent="0.25">
      <c r="B111" s="3"/>
      <c r="C111" s="3"/>
      <c r="D111" s="3"/>
      <c r="E111" s="2" t="e">
        <f t="shared" si="28"/>
        <v>#DIV/0!</v>
      </c>
      <c r="F111" s="3"/>
      <c r="G111" s="3"/>
      <c r="H111">
        <f t="shared" si="33"/>
        <v>0</v>
      </c>
      <c r="L111">
        <f t="shared" si="30"/>
        <v>0</v>
      </c>
      <c r="M111">
        <f t="shared" si="31"/>
        <v>0</v>
      </c>
      <c r="O111">
        <f t="shared" si="32"/>
        <v>0</v>
      </c>
    </row>
    <row r="112" spans="2:15" x14ac:dyDescent="0.25">
      <c r="B112" s="3"/>
      <c r="C112" s="3"/>
      <c r="D112" s="3"/>
      <c r="E112" s="2" t="e">
        <f t="shared" si="28"/>
        <v>#DIV/0!</v>
      </c>
      <c r="F112" s="3"/>
      <c r="G112" s="3"/>
      <c r="H112">
        <f t="shared" si="33"/>
        <v>0</v>
      </c>
      <c r="L112">
        <f t="shared" si="30"/>
        <v>0</v>
      </c>
      <c r="M112">
        <f t="shared" si="31"/>
        <v>0</v>
      </c>
      <c r="O112">
        <f t="shared" si="32"/>
        <v>0</v>
      </c>
    </row>
    <row r="113" spans="2:15" x14ac:dyDescent="0.25">
      <c r="B113" s="3"/>
      <c r="C113" s="3"/>
      <c r="D113" s="3"/>
      <c r="E113" s="2" t="e">
        <f t="shared" si="28"/>
        <v>#DIV/0!</v>
      </c>
      <c r="F113" s="3"/>
      <c r="G113" s="3"/>
      <c r="H113">
        <f t="shared" si="33"/>
        <v>0</v>
      </c>
      <c r="L113">
        <f t="shared" si="30"/>
        <v>0</v>
      </c>
      <c r="M113">
        <f t="shared" si="31"/>
        <v>0</v>
      </c>
      <c r="O113">
        <f t="shared" si="32"/>
        <v>0</v>
      </c>
    </row>
    <row r="114" spans="2:15" x14ac:dyDescent="0.25">
      <c r="B114" s="3"/>
      <c r="C114" s="3"/>
      <c r="D114" s="3"/>
      <c r="E114" s="2" t="e">
        <f t="shared" si="28"/>
        <v>#DIV/0!</v>
      </c>
      <c r="F114" s="3"/>
      <c r="G114" s="3"/>
      <c r="H114">
        <f t="shared" si="33"/>
        <v>0</v>
      </c>
      <c r="L114">
        <f t="shared" si="30"/>
        <v>0</v>
      </c>
      <c r="M114">
        <f t="shared" si="31"/>
        <v>0</v>
      </c>
      <c r="O114">
        <f t="shared" si="32"/>
        <v>0</v>
      </c>
    </row>
    <row r="115" spans="2:15" x14ac:dyDescent="0.25">
      <c r="B115" s="3"/>
      <c r="C115" s="3"/>
      <c r="D115" s="3"/>
      <c r="E115" s="2" t="e">
        <f t="shared" si="28"/>
        <v>#DIV/0!</v>
      </c>
      <c r="F115" s="3"/>
      <c r="G115" s="3"/>
      <c r="H115">
        <f t="shared" si="33"/>
        <v>0</v>
      </c>
      <c r="L115">
        <f t="shared" si="30"/>
        <v>0</v>
      </c>
      <c r="M115">
        <f t="shared" si="31"/>
        <v>0</v>
      </c>
      <c r="O115">
        <f t="shared" si="32"/>
        <v>0</v>
      </c>
    </row>
    <row r="116" spans="2:15" x14ac:dyDescent="0.25">
      <c r="B116" s="3"/>
      <c r="C116" s="3"/>
      <c r="D116" s="3"/>
      <c r="E116" s="2" t="e">
        <f t="shared" si="28"/>
        <v>#DIV/0!</v>
      </c>
      <c r="F116" s="3"/>
      <c r="G116" s="3"/>
      <c r="H116">
        <f t="shared" si="33"/>
        <v>0</v>
      </c>
      <c r="L116">
        <f t="shared" si="30"/>
        <v>0</v>
      </c>
      <c r="M116">
        <f t="shared" si="31"/>
        <v>0</v>
      </c>
      <c r="O116">
        <f t="shared" si="32"/>
        <v>0</v>
      </c>
    </row>
    <row r="117" spans="2:15" x14ac:dyDescent="0.25">
      <c r="B117" s="3"/>
      <c r="C117" s="3"/>
      <c r="D117" s="3"/>
      <c r="E117" s="2" t="e">
        <f t="shared" si="28"/>
        <v>#DIV/0!</v>
      </c>
      <c r="F117" s="3"/>
      <c r="G117" s="3"/>
      <c r="H117">
        <f t="shared" si="33"/>
        <v>0</v>
      </c>
      <c r="L117">
        <f t="shared" si="30"/>
        <v>0</v>
      </c>
      <c r="M117">
        <f t="shared" si="31"/>
        <v>0</v>
      </c>
      <c r="O117">
        <f t="shared" si="32"/>
        <v>0</v>
      </c>
    </row>
    <row r="118" spans="2:15" x14ac:dyDescent="0.25">
      <c r="B118" s="3"/>
      <c r="C118" s="3"/>
      <c r="D118" s="3"/>
      <c r="E118" s="2" t="e">
        <f t="shared" si="28"/>
        <v>#DIV/0!</v>
      </c>
      <c r="F118" s="3"/>
      <c r="G118" s="3"/>
      <c r="H118">
        <f t="shared" si="33"/>
        <v>0</v>
      </c>
      <c r="L118">
        <f t="shared" si="30"/>
        <v>0</v>
      </c>
      <c r="M118">
        <f t="shared" si="31"/>
        <v>0</v>
      </c>
      <c r="O118">
        <f t="shared" si="32"/>
        <v>0</v>
      </c>
    </row>
    <row r="119" spans="2:15" x14ac:dyDescent="0.25">
      <c r="B119" s="3"/>
      <c r="C119" s="3"/>
      <c r="D119" s="3"/>
      <c r="E119" s="2" t="e">
        <f t="shared" si="28"/>
        <v>#DIV/0!</v>
      </c>
      <c r="F119" s="3"/>
      <c r="G119" s="3"/>
      <c r="H119">
        <f t="shared" si="33"/>
        <v>0</v>
      </c>
      <c r="L119">
        <f t="shared" si="30"/>
        <v>0</v>
      </c>
      <c r="M119">
        <f t="shared" si="31"/>
        <v>0</v>
      </c>
      <c r="O119">
        <f t="shared" si="32"/>
        <v>0</v>
      </c>
    </row>
    <row r="120" spans="2:15" x14ac:dyDescent="0.25">
      <c r="B120" s="3"/>
      <c r="C120" s="3"/>
      <c r="D120" s="3"/>
      <c r="E120" s="2" t="e">
        <f t="shared" si="28"/>
        <v>#DIV/0!</v>
      </c>
      <c r="F120" s="3"/>
      <c r="G120" s="3"/>
      <c r="H120">
        <f t="shared" si="33"/>
        <v>0</v>
      </c>
      <c r="L120">
        <f t="shared" si="30"/>
        <v>0</v>
      </c>
      <c r="M120">
        <f t="shared" si="31"/>
        <v>0</v>
      </c>
      <c r="O120">
        <f t="shared" si="32"/>
        <v>0</v>
      </c>
    </row>
    <row r="121" spans="2:15" x14ac:dyDescent="0.25">
      <c r="B121" s="3"/>
      <c r="C121" s="3"/>
      <c r="D121" s="3"/>
      <c r="E121" s="2" t="e">
        <f t="shared" si="28"/>
        <v>#DIV/0!</v>
      </c>
      <c r="F121" s="3"/>
      <c r="G121" s="3"/>
      <c r="H121">
        <f t="shared" si="33"/>
        <v>0</v>
      </c>
      <c r="L121">
        <f t="shared" si="30"/>
        <v>0</v>
      </c>
      <c r="M121">
        <f t="shared" si="31"/>
        <v>0</v>
      </c>
      <c r="O121">
        <f t="shared" si="32"/>
        <v>0</v>
      </c>
    </row>
    <row r="122" spans="2:15" x14ac:dyDescent="0.25">
      <c r="B122" s="3"/>
      <c r="C122" s="3"/>
      <c r="D122" s="3"/>
      <c r="E122" s="2" t="e">
        <f t="shared" si="28"/>
        <v>#DIV/0!</v>
      </c>
      <c r="F122" s="3"/>
      <c r="G122" s="3"/>
      <c r="H122">
        <f t="shared" si="33"/>
        <v>0</v>
      </c>
      <c r="L122">
        <f t="shared" si="30"/>
        <v>0</v>
      </c>
      <c r="M122">
        <f t="shared" si="31"/>
        <v>0</v>
      </c>
      <c r="O122">
        <f t="shared" si="32"/>
        <v>0</v>
      </c>
    </row>
    <row r="123" spans="2:15" x14ac:dyDescent="0.25">
      <c r="B123" s="3"/>
      <c r="C123" s="3"/>
      <c r="D123" s="3"/>
      <c r="E123" s="2" t="e">
        <f t="shared" si="28"/>
        <v>#DIV/0!</v>
      </c>
      <c r="F123" s="3"/>
      <c r="G123" s="3"/>
      <c r="H123">
        <f t="shared" si="33"/>
        <v>0</v>
      </c>
      <c r="L123">
        <f t="shared" si="30"/>
        <v>0</v>
      </c>
      <c r="M123">
        <f t="shared" si="31"/>
        <v>0</v>
      </c>
      <c r="O123">
        <f t="shared" si="32"/>
        <v>0</v>
      </c>
    </row>
    <row r="124" spans="2:15" x14ac:dyDescent="0.25">
      <c r="B124" s="3"/>
      <c r="C124" s="3"/>
      <c r="D124" s="3"/>
      <c r="E124" s="2" t="e">
        <f t="shared" si="28"/>
        <v>#DIV/0!</v>
      </c>
      <c r="F124" s="3"/>
      <c r="G124" s="3"/>
      <c r="H124">
        <f t="shared" si="33"/>
        <v>0</v>
      </c>
      <c r="L124">
        <f t="shared" si="30"/>
        <v>0</v>
      </c>
      <c r="M124">
        <f t="shared" si="31"/>
        <v>0</v>
      </c>
      <c r="O124">
        <f t="shared" si="32"/>
        <v>0</v>
      </c>
    </row>
    <row r="125" spans="2:15" x14ac:dyDescent="0.25">
      <c r="B125" s="3"/>
      <c r="C125" s="3"/>
      <c r="D125" s="3"/>
      <c r="E125" s="2" t="e">
        <f t="shared" si="28"/>
        <v>#DIV/0!</v>
      </c>
      <c r="F125" s="3"/>
      <c r="G125" s="3"/>
      <c r="H125">
        <f t="shared" si="33"/>
        <v>0</v>
      </c>
      <c r="L125">
        <f t="shared" si="30"/>
        <v>0</v>
      </c>
      <c r="M125">
        <f t="shared" si="31"/>
        <v>0</v>
      </c>
      <c r="O125">
        <f t="shared" si="32"/>
        <v>0</v>
      </c>
    </row>
    <row r="126" spans="2:15" x14ac:dyDescent="0.25">
      <c r="B126" s="3"/>
      <c r="C126" s="3"/>
      <c r="D126" s="3"/>
      <c r="E126" s="2" t="e">
        <f t="shared" si="28"/>
        <v>#DIV/0!</v>
      </c>
      <c r="F126" s="3"/>
      <c r="G126" s="3"/>
      <c r="H126">
        <f t="shared" si="33"/>
        <v>0</v>
      </c>
      <c r="L126">
        <f t="shared" si="30"/>
        <v>0</v>
      </c>
      <c r="M126">
        <f t="shared" si="31"/>
        <v>0</v>
      </c>
      <c r="O126">
        <f t="shared" si="32"/>
        <v>0</v>
      </c>
    </row>
    <row r="127" spans="2:15" x14ac:dyDescent="0.25">
      <c r="B127" s="3"/>
      <c r="C127" s="3"/>
      <c r="D127" s="3"/>
      <c r="E127" s="2" t="e">
        <f t="shared" si="28"/>
        <v>#DIV/0!</v>
      </c>
      <c r="F127" s="3"/>
      <c r="G127" s="3"/>
      <c r="H127">
        <f t="shared" si="33"/>
        <v>0</v>
      </c>
      <c r="L127">
        <f t="shared" si="30"/>
        <v>0</v>
      </c>
      <c r="M127">
        <f t="shared" si="31"/>
        <v>0</v>
      </c>
      <c r="O127">
        <f t="shared" si="32"/>
        <v>0</v>
      </c>
    </row>
    <row r="128" spans="2:15" x14ac:dyDescent="0.25">
      <c r="B128" s="3"/>
      <c r="C128" s="3"/>
      <c r="D128" s="3"/>
      <c r="E128" s="2" t="e">
        <f t="shared" si="28"/>
        <v>#DIV/0!</v>
      </c>
      <c r="F128" s="3"/>
      <c r="G128" s="3"/>
      <c r="H128">
        <f t="shared" si="33"/>
        <v>0</v>
      </c>
      <c r="L128">
        <f t="shared" si="30"/>
        <v>0</v>
      </c>
      <c r="M128">
        <f t="shared" si="31"/>
        <v>0</v>
      </c>
      <c r="O128">
        <f t="shared" si="32"/>
        <v>0</v>
      </c>
    </row>
    <row r="129" spans="2:15" x14ac:dyDescent="0.25">
      <c r="B129" s="3"/>
      <c r="C129" s="3"/>
      <c r="D129" s="3"/>
      <c r="E129" s="2" t="e">
        <f t="shared" si="28"/>
        <v>#DIV/0!</v>
      </c>
      <c r="F129" s="3"/>
      <c r="G129" s="3"/>
      <c r="H129">
        <f t="shared" si="33"/>
        <v>0</v>
      </c>
      <c r="L129">
        <f t="shared" si="30"/>
        <v>0</v>
      </c>
      <c r="M129">
        <f t="shared" si="31"/>
        <v>0</v>
      </c>
      <c r="O129">
        <f t="shared" si="32"/>
        <v>0</v>
      </c>
    </row>
    <row r="130" spans="2:15" x14ac:dyDescent="0.25">
      <c r="B130" s="3"/>
      <c r="C130" s="3"/>
      <c r="D130" s="3"/>
      <c r="E130" s="2" t="e">
        <f t="shared" si="28"/>
        <v>#DIV/0!</v>
      </c>
      <c r="F130" s="3"/>
      <c r="G130" s="3"/>
      <c r="H130">
        <f t="shared" si="33"/>
        <v>0</v>
      </c>
      <c r="L130">
        <f t="shared" si="30"/>
        <v>0</v>
      </c>
      <c r="M130">
        <f t="shared" si="31"/>
        <v>0</v>
      </c>
      <c r="O130">
        <f t="shared" si="32"/>
        <v>0</v>
      </c>
    </row>
    <row r="131" spans="2:15" x14ac:dyDescent="0.25">
      <c r="B131" s="3"/>
      <c r="C131" s="3"/>
      <c r="D131" s="3"/>
      <c r="E131" s="2" t="e">
        <f t="shared" si="28"/>
        <v>#DIV/0!</v>
      </c>
      <c r="F131" s="3"/>
      <c r="G131" s="3"/>
      <c r="H131">
        <f t="shared" si="33"/>
        <v>0</v>
      </c>
      <c r="L131">
        <f t="shared" si="30"/>
        <v>0</v>
      </c>
      <c r="M131">
        <f t="shared" si="31"/>
        <v>0</v>
      </c>
      <c r="O131">
        <f t="shared" si="32"/>
        <v>0</v>
      </c>
    </row>
    <row r="132" spans="2:15" x14ac:dyDescent="0.25">
      <c r="B132" s="3"/>
      <c r="C132" s="3"/>
      <c r="D132" s="3"/>
      <c r="E132" s="2" t="e">
        <f t="shared" si="28"/>
        <v>#DIV/0!</v>
      </c>
      <c r="F132" s="3"/>
      <c r="G132" s="3"/>
      <c r="H132">
        <f t="shared" si="33"/>
        <v>0</v>
      </c>
      <c r="L132">
        <f t="shared" si="30"/>
        <v>0</v>
      </c>
      <c r="M132">
        <f t="shared" si="31"/>
        <v>0</v>
      </c>
      <c r="O132">
        <f t="shared" si="32"/>
        <v>0</v>
      </c>
    </row>
    <row r="133" spans="2:15" x14ac:dyDescent="0.25">
      <c r="B133" s="3"/>
      <c r="C133" s="3"/>
      <c r="D133" s="3"/>
      <c r="E133" s="2" t="e">
        <f t="shared" si="28"/>
        <v>#DIV/0!</v>
      </c>
      <c r="F133" s="3"/>
      <c r="G133" s="3"/>
      <c r="H133">
        <f t="shared" si="33"/>
        <v>0</v>
      </c>
      <c r="L133">
        <f t="shared" si="30"/>
        <v>0</v>
      </c>
      <c r="M133">
        <f t="shared" si="31"/>
        <v>0</v>
      </c>
      <c r="O133">
        <f t="shared" si="32"/>
        <v>0</v>
      </c>
    </row>
    <row r="134" spans="2:15" ht="15.75" customHeight="1" x14ac:dyDescent="0.25">
      <c r="B134" s="3"/>
      <c r="C134" s="3"/>
      <c r="D134" s="3"/>
      <c r="E134" s="2" t="e">
        <f t="shared" si="28"/>
        <v>#DIV/0!</v>
      </c>
      <c r="F134" s="3"/>
      <c r="G134" s="3"/>
      <c r="H134">
        <f>F134-G134</f>
        <v>0</v>
      </c>
      <c r="L134">
        <f t="shared" si="30"/>
        <v>0</v>
      </c>
      <c r="M134">
        <f t="shared" si="31"/>
        <v>0</v>
      </c>
      <c r="O134">
        <f t="shared" si="32"/>
        <v>0</v>
      </c>
    </row>
    <row r="135" spans="2:15" ht="15" customHeight="1" x14ac:dyDescent="0.25">
      <c r="B135" s="3"/>
      <c r="C135" s="3"/>
      <c r="D135" s="3"/>
      <c r="E135" s="2" t="e">
        <f t="shared" si="28"/>
        <v>#DIV/0!</v>
      </c>
      <c r="F135" s="3"/>
      <c r="G135" s="3"/>
      <c r="H135">
        <f t="shared" ref="H135:H198" si="35">F135-G135</f>
        <v>0</v>
      </c>
      <c r="L135">
        <f t="shared" si="30"/>
        <v>0</v>
      </c>
      <c r="M135">
        <f t="shared" si="31"/>
        <v>0</v>
      </c>
      <c r="O135">
        <f t="shared" si="32"/>
        <v>0</v>
      </c>
    </row>
    <row r="136" spans="2:15" x14ac:dyDescent="0.25">
      <c r="B136" s="3"/>
      <c r="C136" s="3"/>
      <c r="D136" s="3"/>
      <c r="E136" s="2" t="e">
        <f t="shared" si="28"/>
        <v>#DIV/0!</v>
      </c>
      <c r="F136" s="3"/>
      <c r="G136" s="3"/>
      <c r="H136">
        <f t="shared" si="35"/>
        <v>0</v>
      </c>
      <c r="L136">
        <f t="shared" si="30"/>
        <v>0</v>
      </c>
      <c r="M136">
        <f t="shared" si="31"/>
        <v>0</v>
      </c>
      <c r="O136">
        <f t="shared" si="32"/>
        <v>0</v>
      </c>
    </row>
    <row r="137" spans="2:15" x14ac:dyDescent="0.25">
      <c r="B137" s="3"/>
      <c r="C137" s="3"/>
      <c r="D137" s="3"/>
      <c r="E137" s="2" t="e">
        <f t="shared" si="28"/>
        <v>#DIV/0!</v>
      </c>
      <c r="H137">
        <f t="shared" si="35"/>
        <v>0</v>
      </c>
      <c r="L137">
        <v>0</v>
      </c>
      <c r="M137">
        <f t="shared" si="31"/>
        <v>0</v>
      </c>
      <c r="O137">
        <f t="shared" si="32"/>
        <v>0</v>
      </c>
    </row>
    <row r="138" spans="2:15" ht="14.25" customHeight="1" x14ac:dyDescent="0.25">
      <c r="B138" s="3"/>
      <c r="C138" s="3"/>
      <c r="D138" s="3"/>
      <c r="E138" s="2" t="e">
        <f t="shared" ref="E138:E246" si="36">(B138)/(B138+C138+D138)</f>
        <v>#DIV/0!</v>
      </c>
      <c r="H138">
        <f t="shared" si="35"/>
        <v>0</v>
      </c>
      <c r="L138">
        <v>0</v>
      </c>
      <c r="M138">
        <f t="shared" ref="M138:M186" si="37">D138*5</f>
        <v>0</v>
      </c>
      <c r="O138">
        <f t="shared" si="32"/>
        <v>0</v>
      </c>
    </row>
    <row r="139" spans="2:15" x14ac:dyDescent="0.25">
      <c r="B139" s="3"/>
      <c r="C139" s="3"/>
      <c r="D139" s="3"/>
      <c r="E139" s="2" t="e">
        <f t="shared" si="36"/>
        <v>#DIV/0!</v>
      </c>
      <c r="H139">
        <f t="shared" si="35"/>
        <v>0</v>
      </c>
      <c r="L139">
        <f t="shared" ref="L139:L146" si="38">B139*10</f>
        <v>0</v>
      </c>
      <c r="M139">
        <f t="shared" si="37"/>
        <v>0</v>
      </c>
      <c r="O139">
        <f t="shared" si="32"/>
        <v>0</v>
      </c>
    </row>
    <row r="140" spans="2:15" x14ac:dyDescent="0.25">
      <c r="B140" s="3"/>
      <c r="C140" s="3"/>
      <c r="D140" s="3"/>
      <c r="E140" s="2" t="e">
        <f t="shared" si="36"/>
        <v>#DIV/0!</v>
      </c>
      <c r="H140">
        <f t="shared" si="35"/>
        <v>0</v>
      </c>
      <c r="L140">
        <f t="shared" si="38"/>
        <v>0</v>
      </c>
      <c r="M140">
        <f t="shared" si="37"/>
        <v>0</v>
      </c>
      <c r="O140">
        <f>SUM(I140:N140)</f>
        <v>0</v>
      </c>
    </row>
    <row r="141" spans="2:15" x14ac:dyDescent="0.25">
      <c r="B141" s="3"/>
      <c r="C141" s="3"/>
      <c r="D141" s="3"/>
      <c r="E141" s="2" t="e">
        <f t="shared" si="36"/>
        <v>#DIV/0!</v>
      </c>
      <c r="H141">
        <f t="shared" si="35"/>
        <v>0</v>
      </c>
      <c r="L141">
        <f t="shared" si="38"/>
        <v>0</v>
      </c>
      <c r="M141">
        <f t="shared" si="37"/>
        <v>0</v>
      </c>
      <c r="O141">
        <f t="shared" ref="O141:O204" si="39">SUM(I141:N141)</f>
        <v>0</v>
      </c>
    </row>
    <row r="142" spans="2:15" x14ac:dyDescent="0.25">
      <c r="B142" s="3"/>
      <c r="C142" s="3"/>
      <c r="D142" s="3"/>
      <c r="E142" s="2" t="e">
        <f t="shared" si="36"/>
        <v>#DIV/0!</v>
      </c>
      <c r="L142">
        <f t="shared" si="38"/>
        <v>0</v>
      </c>
      <c r="M142">
        <f t="shared" si="37"/>
        <v>0</v>
      </c>
      <c r="O142">
        <f t="shared" si="39"/>
        <v>0</v>
      </c>
    </row>
    <row r="143" spans="2:15" x14ac:dyDescent="0.25">
      <c r="B143" s="3"/>
      <c r="C143" s="3"/>
      <c r="D143" s="3"/>
      <c r="E143" s="2" t="e">
        <f t="shared" si="36"/>
        <v>#DIV/0!</v>
      </c>
      <c r="H143">
        <f t="shared" ref="H143:H148" si="40">F143-G143</f>
        <v>0</v>
      </c>
      <c r="L143">
        <f t="shared" si="38"/>
        <v>0</v>
      </c>
      <c r="M143">
        <f t="shared" si="37"/>
        <v>0</v>
      </c>
      <c r="O143">
        <f t="shared" si="39"/>
        <v>0</v>
      </c>
    </row>
    <row r="144" spans="2:15" x14ac:dyDescent="0.25">
      <c r="B144" s="3"/>
      <c r="C144" s="3"/>
      <c r="D144" s="3"/>
      <c r="E144" s="2" t="e">
        <f t="shared" si="36"/>
        <v>#DIV/0!</v>
      </c>
      <c r="H144">
        <f t="shared" si="40"/>
        <v>0</v>
      </c>
      <c r="L144">
        <f t="shared" si="38"/>
        <v>0</v>
      </c>
      <c r="M144">
        <f t="shared" si="37"/>
        <v>0</v>
      </c>
      <c r="O144">
        <f t="shared" si="39"/>
        <v>0</v>
      </c>
    </row>
    <row r="145" spans="2:15" x14ac:dyDescent="0.25">
      <c r="B145" s="3"/>
      <c r="C145" s="3"/>
      <c r="D145" s="3"/>
      <c r="E145" s="2" t="e">
        <f t="shared" si="36"/>
        <v>#DIV/0!</v>
      </c>
      <c r="H145">
        <f t="shared" si="40"/>
        <v>0</v>
      </c>
      <c r="L145">
        <f t="shared" si="38"/>
        <v>0</v>
      </c>
      <c r="M145">
        <f t="shared" si="37"/>
        <v>0</v>
      </c>
      <c r="O145">
        <f t="shared" si="39"/>
        <v>0</v>
      </c>
    </row>
    <row r="146" spans="2:15" x14ac:dyDescent="0.25">
      <c r="B146" s="3"/>
      <c r="C146" s="3"/>
      <c r="D146" s="3"/>
      <c r="E146" s="2" t="e">
        <f t="shared" si="36"/>
        <v>#DIV/0!</v>
      </c>
      <c r="H146">
        <f t="shared" si="40"/>
        <v>0</v>
      </c>
      <c r="L146">
        <f t="shared" si="38"/>
        <v>0</v>
      </c>
      <c r="M146">
        <f t="shared" si="37"/>
        <v>0</v>
      </c>
      <c r="O146">
        <f t="shared" si="39"/>
        <v>0</v>
      </c>
    </row>
    <row r="147" spans="2:15" ht="14.25" customHeight="1" x14ac:dyDescent="0.25">
      <c r="B147" s="3"/>
      <c r="C147" s="3"/>
      <c r="D147" s="3"/>
      <c r="E147" s="2" t="e">
        <f t="shared" si="36"/>
        <v>#DIV/0!</v>
      </c>
      <c r="H147">
        <f t="shared" si="40"/>
        <v>0</v>
      </c>
      <c r="L147">
        <v>0</v>
      </c>
      <c r="M147">
        <f t="shared" si="37"/>
        <v>0</v>
      </c>
      <c r="O147">
        <f t="shared" si="39"/>
        <v>0</v>
      </c>
    </row>
    <row r="148" spans="2:15" x14ac:dyDescent="0.25">
      <c r="B148" s="3"/>
      <c r="C148" s="3"/>
      <c r="D148" s="3"/>
      <c r="E148" s="2" t="e">
        <f t="shared" si="36"/>
        <v>#DIV/0!</v>
      </c>
      <c r="H148">
        <f t="shared" si="40"/>
        <v>0</v>
      </c>
      <c r="L148">
        <f t="shared" ref="L148:L211" si="41">B148*10</f>
        <v>0</v>
      </c>
      <c r="M148">
        <f t="shared" si="37"/>
        <v>0</v>
      </c>
      <c r="O148">
        <f t="shared" si="39"/>
        <v>0</v>
      </c>
    </row>
    <row r="149" spans="2:15" x14ac:dyDescent="0.25">
      <c r="B149" s="3"/>
      <c r="C149" s="3"/>
      <c r="D149" s="3"/>
      <c r="E149" s="2" t="e">
        <f t="shared" si="36"/>
        <v>#DIV/0!</v>
      </c>
      <c r="H149">
        <f t="shared" si="35"/>
        <v>0</v>
      </c>
      <c r="L149">
        <f t="shared" si="41"/>
        <v>0</v>
      </c>
      <c r="M149">
        <f t="shared" si="37"/>
        <v>0</v>
      </c>
      <c r="O149">
        <f t="shared" si="39"/>
        <v>0</v>
      </c>
    </row>
    <row r="150" spans="2:15" x14ac:dyDescent="0.25">
      <c r="B150" s="3"/>
      <c r="C150" s="3"/>
      <c r="D150" s="3"/>
      <c r="E150" s="2" t="e">
        <f t="shared" si="36"/>
        <v>#DIV/0!</v>
      </c>
      <c r="H150">
        <f t="shared" si="35"/>
        <v>0</v>
      </c>
      <c r="L150">
        <f t="shared" si="41"/>
        <v>0</v>
      </c>
      <c r="M150">
        <f t="shared" si="37"/>
        <v>0</v>
      </c>
      <c r="O150">
        <f t="shared" si="39"/>
        <v>0</v>
      </c>
    </row>
    <row r="151" spans="2:15" x14ac:dyDescent="0.25">
      <c r="B151" s="3"/>
      <c r="C151" s="3"/>
      <c r="D151" s="3"/>
      <c r="E151" s="2" t="e">
        <f t="shared" si="36"/>
        <v>#DIV/0!</v>
      </c>
      <c r="H151">
        <f t="shared" si="35"/>
        <v>0</v>
      </c>
      <c r="L151">
        <f t="shared" si="41"/>
        <v>0</v>
      </c>
      <c r="M151">
        <f t="shared" si="37"/>
        <v>0</v>
      </c>
      <c r="O151">
        <f t="shared" si="39"/>
        <v>0</v>
      </c>
    </row>
    <row r="152" spans="2:15" ht="14.25" customHeight="1" x14ac:dyDescent="0.25">
      <c r="B152" s="3"/>
      <c r="C152" s="3"/>
      <c r="D152" s="3"/>
      <c r="E152" s="2" t="e">
        <f t="shared" si="36"/>
        <v>#DIV/0!</v>
      </c>
      <c r="H152">
        <f t="shared" si="35"/>
        <v>0</v>
      </c>
      <c r="L152">
        <v>0</v>
      </c>
      <c r="M152">
        <f t="shared" si="37"/>
        <v>0</v>
      </c>
      <c r="O152">
        <f t="shared" si="39"/>
        <v>0</v>
      </c>
    </row>
    <row r="153" spans="2:15" ht="14.25" customHeight="1" x14ac:dyDescent="0.25">
      <c r="B153" s="3"/>
      <c r="C153" s="3"/>
      <c r="D153" s="3"/>
      <c r="E153" s="2" t="e">
        <f t="shared" si="36"/>
        <v>#DIV/0!</v>
      </c>
      <c r="H153">
        <f t="shared" si="35"/>
        <v>0</v>
      </c>
      <c r="L153">
        <v>0</v>
      </c>
      <c r="M153">
        <f t="shared" si="37"/>
        <v>0</v>
      </c>
      <c r="O153">
        <f t="shared" si="39"/>
        <v>0</v>
      </c>
    </row>
    <row r="154" spans="2:15" x14ac:dyDescent="0.25">
      <c r="B154" s="3"/>
      <c r="C154" s="3"/>
      <c r="D154" s="3"/>
      <c r="E154" s="2" t="e">
        <f t="shared" si="36"/>
        <v>#DIV/0!</v>
      </c>
      <c r="H154">
        <f t="shared" si="35"/>
        <v>0</v>
      </c>
      <c r="L154">
        <f t="shared" ref="L154" si="42">B154*10</f>
        <v>0</v>
      </c>
      <c r="M154">
        <f t="shared" si="37"/>
        <v>0</v>
      </c>
      <c r="O154">
        <f t="shared" si="39"/>
        <v>0</v>
      </c>
    </row>
    <row r="155" spans="2:15" x14ac:dyDescent="0.25">
      <c r="B155" s="3"/>
      <c r="C155" s="3"/>
      <c r="D155" s="3"/>
      <c r="E155" s="2" t="e">
        <f t="shared" si="36"/>
        <v>#DIV/0!</v>
      </c>
      <c r="H155">
        <f t="shared" si="35"/>
        <v>0</v>
      </c>
      <c r="L155">
        <f t="shared" si="41"/>
        <v>0</v>
      </c>
      <c r="M155">
        <f t="shared" si="37"/>
        <v>0</v>
      </c>
      <c r="O155">
        <f t="shared" si="39"/>
        <v>0</v>
      </c>
    </row>
    <row r="156" spans="2:15" x14ac:dyDescent="0.25">
      <c r="B156" s="3"/>
      <c r="C156" s="3"/>
      <c r="D156" s="3"/>
      <c r="E156" s="2" t="e">
        <f t="shared" si="36"/>
        <v>#DIV/0!</v>
      </c>
      <c r="H156">
        <f t="shared" si="35"/>
        <v>0</v>
      </c>
      <c r="L156">
        <f t="shared" si="41"/>
        <v>0</v>
      </c>
      <c r="M156">
        <f t="shared" si="37"/>
        <v>0</v>
      </c>
      <c r="O156">
        <f t="shared" si="39"/>
        <v>0</v>
      </c>
    </row>
    <row r="157" spans="2:15" x14ac:dyDescent="0.25">
      <c r="B157" s="3"/>
      <c r="C157" s="3"/>
      <c r="D157" s="3"/>
      <c r="E157" s="2" t="e">
        <f t="shared" si="36"/>
        <v>#DIV/0!</v>
      </c>
      <c r="H157">
        <f t="shared" si="35"/>
        <v>0</v>
      </c>
      <c r="L157">
        <f t="shared" si="41"/>
        <v>0</v>
      </c>
      <c r="M157">
        <f t="shared" si="37"/>
        <v>0</v>
      </c>
      <c r="O157">
        <f t="shared" si="39"/>
        <v>0</v>
      </c>
    </row>
    <row r="158" spans="2:15" x14ac:dyDescent="0.25">
      <c r="B158" s="3"/>
      <c r="C158" s="3"/>
      <c r="D158" s="3"/>
      <c r="E158" s="2" t="e">
        <f t="shared" si="36"/>
        <v>#DIV/0!</v>
      </c>
      <c r="H158">
        <f t="shared" si="35"/>
        <v>0</v>
      </c>
      <c r="L158">
        <f t="shared" si="41"/>
        <v>0</v>
      </c>
      <c r="M158">
        <f t="shared" si="37"/>
        <v>0</v>
      </c>
      <c r="O158">
        <f t="shared" si="39"/>
        <v>0</v>
      </c>
    </row>
    <row r="159" spans="2:15" x14ac:dyDescent="0.25">
      <c r="B159" s="3"/>
      <c r="C159" s="3"/>
      <c r="D159" s="3"/>
      <c r="E159" s="2" t="e">
        <f t="shared" si="36"/>
        <v>#DIV/0!</v>
      </c>
      <c r="H159">
        <f t="shared" si="35"/>
        <v>0</v>
      </c>
      <c r="L159">
        <f t="shared" si="41"/>
        <v>0</v>
      </c>
      <c r="M159">
        <f t="shared" si="37"/>
        <v>0</v>
      </c>
      <c r="O159">
        <f t="shared" si="39"/>
        <v>0</v>
      </c>
    </row>
    <row r="160" spans="2:15" x14ac:dyDescent="0.25">
      <c r="B160" s="3"/>
      <c r="C160" s="3"/>
      <c r="D160" s="3"/>
      <c r="E160" s="2" t="e">
        <f t="shared" si="36"/>
        <v>#DIV/0!</v>
      </c>
      <c r="H160">
        <f t="shared" si="35"/>
        <v>0</v>
      </c>
      <c r="L160">
        <f t="shared" si="41"/>
        <v>0</v>
      </c>
      <c r="M160">
        <f t="shared" si="37"/>
        <v>0</v>
      </c>
      <c r="O160">
        <f t="shared" si="39"/>
        <v>0</v>
      </c>
    </row>
    <row r="161" spans="2:15" x14ac:dyDescent="0.25">
      <c r="B161" s="3"/>
      <c r="C161" s="3"/>
      <c r="D161" s="3"/>
      <c r="E161" s="2" t="e">
        <f t="shared" si="36"/>
        <v>#DIV/0!</v>
      </c>
      <c r="H161">
        <f t="shared" si="35"/>
        <v>0</v>
      </c>
      <c r="L161">
        <f t="shared" si="41"/>
        <v>0</v>
      </c>
      <c r="M161">
        <f t="shared" si="37"/>
        <v>0</v>
      </c>
      <c r="O161">
        <f t="shared" si="39"/>
        <v>0</v>
      </c>
    </row>
    <row r="162" spans="2:15" x14ac:dyDescent="0.25">
      <c r="B162" s="3"/>
      <c r="C162" s="3"/>
      <c r="D162" s="3"/>
      <c r="E162" s="2" t="e">
        <f t="shared" si="36"/>
        <v>#DIV/0!</v>
      </c>
      <c r="H162">
        <f t="shared" si="35"/>
        <v>0</v>
      </c>
      <c r="L162">
        <f t="shared" si="41"/>
        <v>0</v>
      </c>
      <c r="M162">
        <f t="shared" si="37"/>
        <v>0</v>
      </c>
      <c r="O162">
        <f t="shared" si="39"/>
        <v>0</v>
      </c>
    </row>
    <row r="163" spans="2:15" ht="14.25" customHeight="1" x14ac:dyDescent="0.25">
      <c r="B163" s="3"/>
      <c r="C163" s="3"/>
      <c r="D163" s="3"/>
      <c r="E163" s="2" t="e">
        <f t="shared" si="36"/>
        <v>#DIV/0!</v>
      </c>
      <c r="H163">
        <f t="shared" si="35"/>
        <v>0</v>
      </c>
      <c r="L163">
        <v>0</v>
      </c>
      <c r="M163">
        <f t="shared" si="37"/>
        <v>0</v>
      </c>
      <c r="O163">
        <f t="shared" si="39"/>
        <v>0</v>
      </c>
    </row>
    <row r="164" spans="2:15" ht="14.25" customHeight="1" x14ac:dyDescent="0.25">
      <c r="B164" s="3"/>
      <c r="C164" s="3"/>
      <c r="D164" s="3"/>
      <c r="E164" s="2" t="e">
        <f t="shared" si="36"/>
        <v>#DIV/0!</v>
      </c>
      <c r="H164">
        <f t="shared" si="35"/>
        <v>0</v>
      </c>
      <c r="L164">
        <v>0</v>
      </c>
      <c r="M164">
        <f t="shared" si="37"/>
        <v>0</v>
      </c>
      <c r="O164">
        <f t="shared" si="39"/>
        <v>0</v>
      </c>
    </row>
    <row r="165" spans="2:15" x14ac:dyDescent="0.25">
      <c r="B165" s="3"/>
      <c r="C165" s="3"/>
      <c r="D165" s="3"/>
      <c r="E165" s="2" t="e">
        <f t="shared" si="36"/>
        <v>#DIV/0!</v>
      </c>
      <c r="H165">
        <f t="shared" si="35"/>
        <v>0</v>
      </c>
      <c r="L165">
        <f t="shared" si="41"/>
        <v>0</v>
      </c>
      <c r="M165">
        <f t="shared" si="37"/>
        <v>0</v>
      </c>
      <c r="O165">
        <f t="shared" si="39"/>
        <v>0</v>
      </c>
    </row>
    <row r="166" spans="2:15" ht="14.25" customHeight="1" x14ac:dyDescent="0.25">
      <c r="B166" s="3"/>
      <c r="C166" s="3"/>
      <c r="D166" s="3"/>
      <c r="E166" s="2" t="e">
        <f t="shared" si="36"/>
        <v>#DIV/0!</v>
      </c>
      <c r="H166">
        <f t="shared" si="35"/>
        <v>0</v>
      </c>
      <c r="L166">
        <v>0</v>
      </c>
      <c r="M166">
        <f t="shared" si="37"/>
        <v>0</v>
      </c>
      <c r="O166">
        <f t="shared" si="39"/>
        <v>0</v>
      </c>
    </row>
    <row r="167" spans="2:15" x14ac:dyDescent="0.25">
      <c r="B167" s="3"/>
      <c r="C167" s="3"/>
      <c r="D167" s="3"/>
      <c r="E167" s="2" t="e">
        <f t="shared" si="36"/>
        <v>#DIV/0!</v>
      </c>
      <c r="H167">
        <f t="shared" si="35"/>
        <v>0</v>
      </c>
      <c r="L167">
        <f t="shared" ref="L167:L169" si="43">B167*10</f>
        <v>0</v>
      </c>
      <c r="M167">
        <f t="shared" si="37"/>
        <v>0</v>
      </c>
      <c r="O167">
        <f t="shared" si="39"/>
        <v>0</v>
      </c>
    </row>
    <row r="168" spans="2:15" x14ac:dyDescent="0.25">
      <c r="B168" s="3"/>
      <c r="C168" s="3"/>
      <c r="D168" s="3"/>
      <c r="E168" s="2" t="e">
        <f t="shared" si="36"/>
        <v>#DIV/0!</v>
      </c>
      <c r="H168">
        <f t="shared" si="35"/>
        <v>0</v>
      </c>
      <c r="L168">
        <f t="shared" si="43"/>
        <v>0</v>
      </c>
      <c r="M168">
        <f t="shared" si="37"/>
        <v>0</v>
      </c>
      <c r="O168">
        <f t="shared" si="39"/>
        <v>0</v>
      </c>
    </row>
    <row r="169" spans="2:15" ht="16.5" customHeight="1" x14ac:dyDescent="0.25">
      <c r="B169" s="3"/>
      <c r="C169" s="3"/>
      <c r="D169" s="3"/>
      <c r="E169" s="2" t="e">
        <f t="shared" si="36"/>
        <v>#DIV/0!</v>
      </c>
      <c r="H169">
        <f t="shared" si="35"/>
        <v>0</v>
      </c>
      <c r="L169">
        <f t="shared" si="43"/>
        <v>0</v>
      </c>
      <c r="M169">
        <f t="shared" si="37"/>
        <v>0</v>
      </c>
      <c r="O169">
        <f t="shared" si="39"/>
        <v>0</v>
      </c>
    </row>
    <row r="170" spans="2:15" ht="14.25" customHeight="1" x14ac:dyDescent="0.25">
      <c r="B170" s="3"/>
      <c r="C170" s="3"/>
      <c r="D170" s="3"/>
      <c r="E170" s="2" t="e">
        <f t="shared" si="36"/>
        <v>#DIV/0!</v>
      </c>
      <c r="H170">
        <f t="shared" si="35"/>
        <v>0</v>
      </c>
      <c r="L170">
        <v>0</v>
      </c>
      <c r="M170">
        <f t="shared" si="37"/>
        <v>0</v>
      </c>
      <c r="O170">
        <f t="shared" si="39"/>
        <v>0</v>
      </c>
    </row>
    <row r="171" spans="2:15" x14ac:dyDescent="0.25">
      <c r="B171" s="3"/>
      <c r="C171" s="3"/>
      <c r="D171" s="3"/>
      <c r="E171" s="2" t="e">
        <f t="shared" si="36"/>
        <v>#DIV/0!</v>
      </c>
      <c r="H171">
        <f t="shared" si="35"/>
        <v>0</v>
      </c>
      <c r="L171">
        <f t="shared" ref="L171" si="44">B171*10</f>
        <v>0</v>
      </c>
      <c r="M171">
        <f t="shared" si="37"/>
        <v>0</v>
      </c>
      <c r="O171">
        <f t="shared" si="39"/>
        <v>0</v>
      </c>
    </row>
    <row r="172" spans="2:15" x14ac:dyDescent="0.25">
      <c r="B172" s="3"/>
      <c r="C172" s="3"/>
      <c r="D172" s="3"/>
      <c r="E172" s="2" t="e">
        <f t="shared" si="36"/>
        <v>#DIV/0!</v>
      </c>
      <c r="H172">
        <f t="shared" si="35"/>
        <v>0</v>
      </c>
      <c r="L172">
        <f t="shared" si="41"/>
        <v>0</v>
      </c>
      <c r="M172">
        <f t="shared" si="37"/>
        <v>0</v>
      </c>
      <c r="O172">
        <f t="shared" si="39"/>
        <v>0</v>
      </c>
    </row>
    <row r="173" spans="2:15" x14ac:dyDescent="0.25">
      <c r="B173" s="3"/>
      <c r="C173" s="3"/>
      <c r="D173" s="3"/>
      <c r="E173" s="2" t="e">
        <f t="shared" si="36"/>
        <v>#DIV/0!</v>
      </c>
      <c r="H173">
        <f t="shared" si="35"/>
        <v>0</v>
      </c>
      <c r="L173">
        <f t="shared" si="41"/>
        <v>0</v>
      </c>
      <c r="M173">
        <f t="shared" si="37"/>
        <v>0</v>
      </c>
      <c r="O173">
        <f t="shared" si="39"/>
        <v>0</v>
      </c>
    </row>
    <row r="174" spans="2:15" ht="14.25" customHeight="1" x14ac:dyDescent="0.25">
      <c r="B174" s="3"/>
      <c r="C174" s="3"/>
      <c r="D174" s="3"/>
      <c r="E174" s="2" t="e">
        <f t="shared" si="36"/>
        <v>#DIV/0!</v>
      </c>
      <c r="H174">
        <f t="shared" si="35"/>
        <v>0</v>
      </c>
      <c r="L174">
        <v>0</v>
      </c>
      <c r="M174">
        <f t="shared" si="37"/>
        <v>0</v>
      </c>
      <c r="O174">
        <f t="shared" si="39"/>
        <v>0</v>
      </c>
    </row>
    <row r="175" spans="2:15" x14ac:dyDescent="0.25">
      <c r="B175" s="3"/>
      <c r="C175" s="3"/>
      <c r="D175" s="3"/>
      <c r="E175" s="2" t="e">
        <f t="shared" si="36"/>
        <v>#DIV/0!</v>
      </c>
      <c r="H175">
        <f t="shared" si="35"/>
        <v>0</v>
      </c>
      <c r="L175">
        <f t="shared" si="41"/>
        <v>0</v>
      </c>
      <c r="M175">
        <f t="shared" si="37"/>
        <v>0</v>
      </c>
      <c r="O175">
        <f t="shared" si="39"/>
        <v>0</v>
      </c>
    </row>
    <row r="176" spans="2:15" x14ac:dyDescent="0.25">
      <c r="B176" s="3"/>
      <c r="C176" s="3"/>
      <c r="D176" s="3"/>
      <c r="E176" s="2" t="e">
        <f t="shared" si="36"/>
        <v>#DIV/0!</v>
      </c>
      <c r="H176">
        <f t="shared" si="35"/>
        <v>0</v>
      </c>
      <c r="L176">
        <f t="shared" si="41"/>
        <v>0</v>
      </c>
      <c r="M176">
        <f t="shared" si="37"/>
        <v>0</v>
      </c>
      <c r="O176">
        <f t="shared" si="39"/>
        <v>0</v>
      </c>
    </row>
    <row r="177" spans="2:15" x14ac:dyDescent="0.25">
      <c r="B177" s="3"/>
      <c r="C177" s="3"/>
      <c r="D177" s="3"/>
      <c r="E177" s="2" t="e">
        <f t="shared" si="36"/>
        <v>#DIV/0!</v>
      </c>
      <c r="H177">
        <f t="shared" si="35"/>
        <v>0</v>
      </c>
      <c r="L177">
        <f t="shared" si="41"/>
        <v>0</v>
      </c>
      <c r="M177">
        <f t="shared" si="37"/>
        <v>0</v>
      </c>
      <c r="O177">
        <f t="shared" si="39"/>
        <v>0</v>
      </c>
    </row>
    <row r="178" spans="2:15" x14ac:dyDescent="0.25">
      <c r="B178" s="3"/>
      <c r="C178" s="3"/>
      <c r="D178" s="3"/>
      <c r="E178" s="2" t="e">
        <f t="shared" si="36"/>
        <v>#DIV/0!</v>
      </c>
      <c r="H178">
        <f t="shared" si="35"/>
        <v>0</v>
      </c>
      <c r="L178">
        <f t="shared" si="41"/>
        <v>0</v>
      </c>
      <c r="M178">
        <f t="shared" si="37"/>
        <v>0</v>
      </c>
      <c r="O178">
        <f t="shared" si="39"/>
        <v>0</v>
      </c>
    </row>
    <row r="179" spans="2:15" x14ac:dyDescent="0.25">
      <c r="B179" s="3"/>
      <c r="C179" s="3"/>
      <c r="D179" s="3"/>
      <c r="E179" s="2" t="e">
        <f t="shared" si="36"/>
        <v>#DIV/0!</v>
      </c>
      <c r="H179">
        <f t="shared" si="35"/>
        <v>0</v>
      </c>
      <c r="L179">
        <f t="shared" si="41"/>
        <v>0</v>
      </c>
      <c r="M179">
        <f t="shared" si="37"/>
        <v>0</v>
      </c>
      <c r="O179">
        <f t="shared" si="39"/>
        <v>0</v>
      </c>
    </row>
    <row r="180" spans="2:15" x14ac:dyDescent="0.25">
      <c r="E180" s="2" t="e">
        <f t="shared" si="36"/>
        <v>#DIV/0!</v>
      </c>
      <c r="H180">
        <f t="shared" si="35"/>
        <v>0</v>
      </c>
      <c r="L180">
        <f t="shared" si="41"/>
        <v>0</v>
      </c>
      <c r="M180">
        <f t="shared" si="37"/>
        <v>0</v>
      </c>
      <c r="O180">
        <f t="shared" si="39"/>
        <v>0</v>
      </c>
    </row>
    <row r="181" spans="2:15" x14ac:dyDescent="0.25">
      <c r="E181" s="2" t="e">
        <f t="shared" si="36"/>
        <v>#DIV/0!</v>
      </c>
      <c r="H181">
        <f t="shared" si="35"/>
        <v>0</v>
      </c>
      <c r="L181">
        <f t="shared" si="41"/>
        <v>0</v>
      </c>
      <c r="M181">
        <f t="shared" si="37"/>
        <v>0</v>
      </c>
      <c r="O181">
        <f t="shared" si="39"/>
        <v>0</v>
      </c>
    </row>
    <row r="182" spans="2:15" x14ac:dyDescent="0.25">
      <c r="E182" s="2" t="e">
        <f t="shared" si="36"/>
        <v>#DIV/0!</v>
      </c>
      <c r="H182">
        <f t="shared" si="35"/>
        <v>0</v>
      </c>
      <c r="L182">
        <f t="shared" si="41"/>
        <v>0</v>
      </c>
      <c r="M182">
        <f t="shared" si="37"/>
        <v>0</v>
      </c>
      <c r="O182">
        <f t="shared" si="39"/>
        <v>0</v>
      </c>
    </row>
    <row r="183" spans="2:15" x14ac:dyDescent="0.25">
      <c r="E183" s="2" t="e">
        <f t="shared" si="36"/>
        <v>#DIV/0!</v>
      </c>
      <c r="H183">
        <f t="shared" si="35"/>
        <v>0</v>
      </c>
      <c r="L183">
        <f t="shared" si="41"/>
        <v>0</v>
      </c>
      <c r="M183">
        <f t="shared" si="37"/>
        <v>0</v>
      </c>
      <c r="O183">
        <f t="shared" si="39"/>
        <v>0</v>
      </c>
    </row>
    <row r="184" spans="2:15" x14ac:dyDescent="0.25">
      <c r="E184" s="2" t="e">
        <f t="shared" si="36"/>
        <v>#DIV/0!</v>
      </c>
      <c r="H184">
        <f t="shared" si="35"/>
        <v>0</v>
      </c>
      <c r="L184">
        <f t="shared" si="41"/>
        <v>0</v>
      </c>
      <c r="M184">
        <f t="shared" si="37"/>
        <v>0</v>
      </c>
      <c r="O184">
        <f t="shared" si="39"/>
        <v>0</v>
      </c>
    </row>
    <row r="185" spans="2:15" x14ac:dyDescent="0.25">
      <c r="E185" s="2" t="e">
        <f t="shared" si="36"/>
        <v>#DIV/0!</v>
      </c>
      <c r="H185">
        <f t="shared" si="35"/>
        <v>0</v>
      </c>
      <c r="L185">
        <f t="shared" si="41"/>
        <v>0</v>
      </c>
      <c r="M185">
        <f t="shared" si="37"/>
        <v>0</v>
      </c>
      <c r="O185">
        <f t="shared" si="39"/>
        <v>0</v>
      </c>
    </row>
    <row r="186" spans="2:15" x14ac:dyDescent="0.25">
      <c r="E186" s="2" t="e">
        <f t="shared" si="36"/>
        <v>#DIV/0!</v>
      </c>
      <c r="H186">
        <f t="shared" si="35"/>
        <v>0</v>
      </c>
      <c r="L186">
        <f t="shared" si="41"/>
        <v>0</v>
      </c>
      <c r="M186">
        <f t="shared" si="37"/>
        <v>0</v>
      </c>
      <c r="O186">
        <f t="shared" si="39"/>
        <v>0</v>
      </c>
    </row>
    <row r="187" spans="2:15" x14ac:dyDescent="0.25">
      <c r="E187" s="2" t="e">
        <f t="shared" si="36"/>
        <v>#DIV/0!</v>
      </c>
      <c r="H187">
        <f t="shared" si="35"/>
        <v>0</v>
      </c>
      <c r="L187">
        <f t="shared" si="41"/>
        <v>0</v>
      </c>
      <c r="M187">
        <v>0</v>
      </c>
      <c r="O187">
        <f t="shared" si="39"/>
        <v>0</v>
      </c>
    </row>
    <row r="188" spans="2:15" x14ac:dyDescent="0.25">
      <c r="E188" s="2" t="e">
        <f t="shared" si="36"/>
        <v>#DIV/0!</v>
      </c>
      <c r="H188">
        <f t="shared" si="35"/>
        <v>0</v>
      </c>
      <c r="L188">
        <f t="shared" si="41"/>
        <v>0</v>
      </c>
      <c r="M188">
        <f t="shared" ref="M188:M246" si="45">D188*5</f>
        <v>0</v>
      </c>
      <c r="O188">
        <f t="shared" si="39"/>
        <v>0</v>
      </c>
    </row>
    <row r="189" spans="2:15" x14ac:dyDescent="0.25">
      <c r="E189" s="2" t="e">
        <f t="shared" si="36"/>
        <v>#DIV/0!</v>
      </c>
      <c r="H189">
        <f t="shared" si="35"/>
        <v>0</v>
      </c>
      <c r="L189">
        <f t="shared" si="41"/>
        <v>0</v>
      </c>
      <c r="M189">
        <f t="shared" si="45"/>
        <v>0</v>
      </c>
      <c r="O189">
        <f t="shared" si="39"/>
        <v>0</v>
      </c>
    </row>
    <row r="190" spans="2:15" x14ac:dyDescent="0.25">
      <c r="E190" s="2" t="e">
        <f t="shared" si="36"/>
        <v>#DIV/0!</v>
      </c>
      <c r="H190">
        <f t="shared" si="35"/>
        <v>0</v>
      </c>
      <c r="L190">
        <f t="shared" si="41"/>
        <v>0</v>
      </c>
      <c r="M190">
        <f t="shared" si="45"/>
        <v>0</v>
      </c>
      <c r="O190">
        <f t="shared" si="39"/>
        <v>0</v>
      </c>
    </row>
    <row r="191" spans="2:15" x14ac:dyDescent="0.25">
      <c r="E191" s="2" t="e">
        <f t="shared" si="36"/>
        <v>#DIV/0!</v>
      </c>
      <c r="H191">
        <f t="shared" si="35"/>
        <v>0</v>
      </c>
      <c r="L191">
        <f t="shared" si="41"/>
        <v>0</v>
      </c>
      <c r="M191">
        <f t="shared" si="45"/>
        <v>0</v>
      </c>
      <c r="O191">
        <f t="shared" si="39"/>
        <v>0</v>
      </c>
    </row>
    <row r="192" spans="2:15" x14ac:dyDescent="0.25">
      <c r="E192" s="2" t="e">
        <f t="shared" si="36"/>
        <v>#DIV/0!</v>
      </c>
      <c r="H192">
        <f t="shared" si="35"/>
        <v>0</v>
      </c>
      <c r="L192">
        <f t="shared" si="41"/>
        <v>0</v>
      </c>
      <c r="M192">
        <f t="shared" si="45"/>
        <v>0</v>
      </c>
      <c r="O192">
        <f t="shared" si="39"/>
        <v>0</v>
      </c>
    </row>
    <row r="193" spans="1:16" x14ac:dyDescent="0.25">
      <c r="E193" s="2" t="e">
        <f t="shared" si="36"/>
        <v>#DIV/0!</v>
      </c>
      <c r="H193">
        <f t="shared" si="35"/>
        <v>0</v>
      </c>
      <c r="L193">
        <f t="shared" si="41"/>
        <v>0</v>
      </c>
      <c r="M193">
        <f t="shared" si="45"/>
        <v>0</v>
      </c>
      <c r="O193">
        <f t="shared" si="39"/>
        <v>0</v>
      </c>
    </row>
    <row r="194" spans="1:16" x14ac:dyDescent="0.25">
      <c r="E194" s="2" t="e">
        <f t="shared" si="36"/>
        <v>#DIV/0!</v>
      </c>
      <c r="H194">
        <f t="shared" si="35"/>
        <v>0</v>
      </c>
      <c r="L194">
        <f t="shared" si="41"/>
        <v>0</v>
      </c>
      <c r="M194">
        <f t="shared" si="45"/>
        <v>0</v>
      </c>
      <c r="O194">
        <f t="shared" si="39"/>
        <v>0</v>
      </c>
    </row>
    <row r="195" spans="1:16" x14ac:dyDescent="0.25">
      <c r="E195" s="2" t="e">
        <f t="shared" si="36"/>
        <v>#DIV/0!</v>
      </c>
      <c r="H195">
        <f t="shared" si="35"/>
        <v>0</v>
      </c>
      <c r="L195">
        <f t="shared" si="41"/>
        <v>0</v>
      </c>
      <c r="M195">
        <f t="shared" si="45"/>
        <v>0</v>
      </c>
      <c r="O195">
        <f t="shared" si="39"/>
        <v>0</v>
      </c>
    </row>
    <row r="196" spans="1:16" x14ac:dyDescent="0.25">
      <c r="E196" s="2" t="e">
        <f t="shared" si="36"/>
        <v>#DIV/0!</v>
      </c>
      <c r="H196">
        <f t="shared" si="35"/>
        <v>0</v>
      </c>
      <c r="L196">
        <f t="shared" si="41"/>
        <v>0</v>
      </c>
      <c r="M196">
        <f t="shared" si="45"/>
        <v>0</v>
      </c>
      <c r="O196">
        <f t="shared" si="39"/>
        <v>0</v>
      </c>
    </row>
    <row r="197" spans="1:16" x14ac:dyDescent="0.25">
      <c r="E197" s="2" t="e">
        <f t="shared" si="36"/>
        <v>#DIV/0!</v>
      </c>
      <c r="H197">
        <f t="shared" si="35"/>
        <v>0</v>
      </c>
      <c r="L197">
        <f t="shared" si="41"/>
        <v>0</v>
      </c>
      <c r="M197">
        <f t="shared" si="45"/>
        <v>0</v>
      </c>
      <c r="O197">
        <f t="shared" si="39"/>
        <v>0</v>
      </c>
    </row>
    <row r="198" spans="1:16" x14ac:dyDescent="0.25">
      <c r="E198" s="2" t="e">
        <f t="shared" si="36"/>
        <v>#DIV/0!</v>
      </c>
      <c r="H198">
        <f t="shared" si="35"/>
        <v>0</v>
      </c>
      <c r="L198">
        <f t="shared" si="41"/>
        <v>0</v>
      </c>
      <c r="M198">
        <f t="shared" si="45"/>
        <v>0</v>
      </c>
      <c r="O198">
        <f t="shared" si="39"/>
        <v>0</v>
      </c>
    </row>
    <row r="199" spans="1:16" x14ac:dyDescent="0.25">
      <c r="E199" s="2" t="e">
        <f t="shared" si="36"/>
        <v>#DIV/0!</v>
      </c>
      <c r="H199">
        <f t="shared" ref="H199:H246" si="46">F199-G199</f>
        <v>0</v>
      </c>
      <c r="L199">
        <f t="shared" si="41"/>
        <v>0</v>
      </c>
      <c r="M199">
        <f t="shared" si="45"/>
        <v>0</v>
      </c>
      <c r="O199">
        <f t="shared" si="39"/>
        <v>0</v>
      </c>
    </row>
    <row r="200" spans="1:16" x14ac:dyDescent="0.25">
      <c r="E200" s="2" t="e">
        <f t="shared" si="36"/>
        <v>#DIV/0!</v>
      </c>
      <c r="H200">
        <f t="shared" si="46"/>
        <v>0</v>
      </c>
      <c r="L200">
        <f t="shared" si="41"/>
        <v>0</v>
      </c>
      <c r="M200">
        <f t="shared" si="45"/>
        <v>0</v>
      </c>
      <c r="O200">
        <f t="shared" si="39"/>
        <v>0</v>
      </c>
    </row>
    <row r="201" spans="1:16" x14ac:dyDescent="0.25">
      <c r="E201" s="2" t="e">
        <f t="shared" si="36"/>
        <v>#DIV/0!</v>
      </c>
      <c r="H201">
        <f t="shared" si="46"/>
        <v>0</v>
      </c>
      <c r="L201">
        <f t="shared" si="41"/>
        <v>0</v>
      </c>
      <c r="M201">
        <f t="shared" si="45"/>
        <v>0</v>
      </c>
      <c r="O201">
        <f t="shared" si="39"/>
        <v>0</v>
      </c>
    </row>
    <row r="202" spans="1:16" x14ac:dyDescent="0.25">
      <c r="E202" s="2" t="e">
        <f t="shared" si="36"/>
        <v>#DIV/0!</v>
      </c>
      <c r="H202">
        <f t="shared" si="46"/>
        <v>0</v>
      </c>
      <c r="L202">
        <f t="shared" si="41"/>
        <v>0</v>
      </c>
      <c r="M202">
        <f t="shared" si="45"/>
        <v>0</v>
      </c>
      <c r="O202">
        <f t="shared" si="39"/>
        <v>0</v>
      </c>
    </row>
    <row r="203" spans="1:16" x14ac:dyDescent="0.25">
      <c r="E203" s="2" t="e">
        <f t="shared" si="36"/>
        <v>#DIV/0!</v>
      </c>
      <c r="H203">
        <f t="shared" si="46"/>
        <v>0</v>
      </c>
      <c r="L203">
        <f t="shared" si="41"/>
        <v>0</v>
      </c>
      <c r="M203">
        <f t="shared" si="45"/>
        <v>0</v>
      </c>
      <c r="O203">
        <f t="shared" si="39"/>
        <v>0</v>
      </c>
    </row>
    <row r="204" spans="1:16" x14ac:dyDescent="0.25">
      <c r="E204" s="2" t="e">
        <f t="shared" si="36"/>
        <v>#DIV/0!</v>
      </c>
      <c r="H204">
        <f t="shared" si="46"/>
        <v>0</v>
      </c>
      <c r="L204">
        <f t="shared" si="41"/>
        <v>0</v>
      </c>
      <c r="M204">
        <f t="shared" si="45"/>
        <v>0</v>
      </c>
      <c r="O204">
        <f t="shared" si="39"/>
        <v>0</v>
      </c>
    </row>
    <row r="205" spans="1:16" x14ac:dyDescent="0.25">
      <c r="E205" s="2" t="e">
        <f t="shared" si="36"/>
        <v>#DIV/0!</v>
      </c>
      <c r="H205">
        <f t="shared" si="46"/>
        <v>0</v>
      </c>
      <c r="L205">
        <f t="shared" si="41"/>
        <v>0</v>
      </c>
      <c r="M205">
        <f t="shared" si="45"/>
        <v>0</v>
      </c>
      <c r="O205">
        <f t="shared" ref="O205:O246" si="47">SUM(I205:N205)</f>
        <v>0</v>
      </c>
    </row>
    <row r="206" spans="1:16" x14ac:dyDescent="0.25">
      <c r="E206" s="2" t="e">
        <f t="shared" si="36"/>
        <v>#DIV/0!</v>
      </c>
      <c r="H206">
        <f t="shared" si="46"/>
        <v>0</v>
      </c>
      <c r="L206">
        <f t="shared" si="41"/>
        <v>0</v>
      </c>
      <c r="M206">
        <f t="shared" si="45"/>
        <v>0</v>
      </c>
      <c r="O206">
        <f t="shared" si="47"/>
        <v>0</v>
      </c>
    </row>
    <row r="207" spans="1:16" x14ac:dyDescent="0.25">
      <c r="E207" s="2" t="e">
        <f t="shared" si="36"/>
        <v>#DIV/0!</v>
      </c>
      <c r="H207">
        <f t="shared" si="46"/>
        <v>0</v>
      </c>
      <c r="L207">
        <f t="shared" si="41"/>
        <v>0</v>
      </c>
      <c r="M207">
        <f t="shared" si="45"/>
        <v>0</v>
      </c>
      <c r="O207">
        <f t="shared" si="47"/>
        <v>0</v>
      </c>
    </row>
    <row r="208" spans="1:16" x14ac:dyDescent="0.25">
      <c r="A208" s="6"/>
      <c r="B208" s="4"/>
      <c r="C208" s="4"/>
      <c r="D208" s="4"/>
      <c r="E208" s="5" t="e">
        <f t="shared" si="36"/>
        <v>#DIV/0!</v>
      </c>
      <c r="F208" s="4"/>
      <c r="G208" s="4"/>
      <c r="H208" s="4">
        <f t="shared" si="46"/>
        <v>0</v>
      </c>
      <c r="I208" s="4"/>
      <c r="J208" s="4"/>
      <c r="K208" s="4"/>
      <c r="L208" s="4">
        <f t="shared" si="41"/>
        <v>0</v>
      </c>
      <c r="M208" s="4">
        <f t="shared" si="45"/>
        <v>0</v>
      </c>
      <c r="N208" s="4"/>
      <c r="O208" s="4">
        <f t="shared" si="47"/>
        <v>0</v>
      </c>
      <c r="P208" s="4"/>
    </row>
    <row r="209" spans="1:16" x14ac:dyDescent="0.25">
      <c r="E209" s="2" t="e">
        <f t="shared" si="36"/>
        <v>#DIV/0!</v>
      </c>
      <c r="H209">
        <f t="shared" si="46"/>
        <v>0</v>
      </c>
      <c r="L209">
        <f t="shared" si="41"/>
        <v>0</v>
      </c>
      <c r="M209">
        <f t="shared" si="45"/>
        <v>0</v>
      </c>
      <c r="O209">
        <f t="shared" si="47"/>
        <v>0</v>
      </c>
      <c r="P209" s="4"/>
    </row>
    <row r="210" spans="1:16" x14ac:dyDescent="0.25">
      <c r="E210" s="2" t="e">
        <f t="shared" si="36"/>
        <v>#DIV/0!</v>
      </c>
      <c r="H210">
        <f t="shared" si="46"/>
        <v>0</v>
      </c>
      <c r="L210">
        <f t="shared" si="41"/>
        <v>0</v>
      </c>
      <c r="M210">
        <f t="shared" si="45"/>
        <v>0</v>
      </c>
      <c r="O210">
        <f t="shared" si="47"/>
        <v>0</v>
      </c>
    </row>
    <row r="211" spans="1:16" x14ac:dyDescent="0.25">
      <c r="E211" s="2" t="e">
        <f t="shared" si="36"/>
        <v>#DIV/0!</v>
      </c>
      <c r="H211">
        <f t="shared" si="46"/>
        <v>0</v>
      </c>
      <c r="L211">
        <f t="shared" si="41"/>
        <v>0</v>
      </c>
      <c r="M211">
        <f t="shared" si="45"/>
        <v>0</v>
      </c>
      <c r="O211">
        <f t="shared" si="47"/>
        <v>0</v>
      </c>
    </row>
    <row r="212" spans="1:16" x14ac:dyDescent="0.25">
      <c r="A212" s="6"/>
      <c r="B212" s="4"/>
      <c r="C212" s="4"/>
      <c r="D212" s="4"/>
      <c r="E212" s="5" t="e">
        <f t="shared" si="36"/>
        <v>#DIV/0!</v>
      </c>
      <c r="F212" s="4"/>
      <c r="G212" s="4"/>
      <c r="H212" s="4">
        <f t="shared" si="46"/>
        <v>0</v>
      </c>
      <c r="I212" s="4"/>
      <c r="J212" s="4"/>
      <c r="K212" s="4"/>
      <c r="L212" s="4">
        <f t="shared" ref="L212:L223" si="48">B212*10</f>
        <v>0</v>
      </c>
      <c r="M212" s="4">
        <f t="shared" si="45"/>
        <v>0</v>
      </c>
      <c r="N212" s="4"/>
      <c r="O212" s="4">
        <f t="shared" si="47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36"/>
        <v>#DIV/0!</v>
      </c>
      <c r="F213" s="4"/>
      <c r="G213" s="4"/>
      <c r="H213" s="4">
        <f t="shared" si="46"/>
        <v>0</v>
      </c>
      <c r="I213" s="4"/>
      <c r="J213" s="4"/>
      <c r="K213" s="4"/>
      <c r="L213" s="4">
        <f t="shared" si="48"/>
        <v>0</v>
      </c>
      <c r="M213" s="4">
        <f t="shared" si="45"/>
        <v>0</v>
      </c>
      <c r="N213" s="4"/>
      <c r="O213" s="4">
        <f t="shared" si="47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36"/>
        <v>#DIV/0!</v>
      </c>
      <c r="F214" s="4"/>
      <c r="G214" s="4"/>
      <c r="H214" s="4">
        <f t="shared" si="46"/>
        <v>0</v>
      </c>
      <c r="I214" s="4"/>
      <c r="J214" s="4"/>
      <c r="K214" s="4"/>
      <c r="L214" s="4">
        <f t="shared" si="48"/>
        <v>0</v>
      </c>
      <c r="M214" s="4">
        <f t="shared" si="45"/>
        <v>0</v>
      </c>
      <c r="N214" s="4"/>
      <c r="O214" s="4">
        <f t="shared" si="47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36"/>
        <v>#DIV/0!</v>
      </c>
      <c r="F215" s="4"/>
      <c r="G215" s="4"/>
      <c r="H215" s="4">
        <f t="shared" si="46"/>
        <v>0</v>
      </c>
      <c r="I215" s="4"/>
      <c r="J215" s="4"/>
      <c r="K215" s="4"/>
      <c r="L215" s="4">
        <f t="shared" si="48"/>
        <v>0</v>
      </c>
      <c r="M215" s="4">
        <f t="shared" si="45"/>
        <v>0</v>
      </c>
      <c r="N215" s="4"/>
      <c r="O215" s="4">
        <f t="shared" si="47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36"/>
        <v>#DIV/0!</v>
      </c>
      <c r="F216" s="4"/>
      <c r="G216" s="4"/>
      <c r="H216" s="4">
        <f t="shared" si="46"/>
        <v>0</v>
      </c>
      <c r="I216" s="4"/>
      <c r="J216" s="4"/>
      <c r="K216" s="4"/>
      <c r="L216" s="4">
        <f t="shared" si="48"/>
        <v>0</v>
      </c>
      <c r="M216" s="4">
        <f t="shared" si="45"/>
        <v>0</v>
      </c>
      <c r="N216" s="4"/>
      <c r="O216" s="4">
        <f t="shared" si="4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36"/>
        <v>#DIV/0!</v>
      </c>
      <c r="F217" s="4"/>
      <c r="G217" s="4"/>
      <c r="H217" s="4">
        <f t="shared" si="46"/>
        <v>0</v>
      </c>
      <c r="I217" s="4"/>
      <c r="J217" s="4"/>
      <c r="K217" s="4"/>
      <c r="L217" s="4">
        <f t="shared" si="48"/>
        <v>0</v>
      </c>
      <c r="M217" s="4">
        <f t="shared" si="45"/>
        <v>0</v>
      </c>
      <c r="N217" s="4"/>
      <c r="O217" s="4">
        <f t="shared" si="47"/>
        <v>0</v>
      </c>
    </row>
    <row r="218" spans="1:16" x14ac:dyDescent="0.25">
      <c r="E218" s="2" t="e">
        <f t="shared" si="36"/>
        <v>#DIV/0!</v>
      </c>
      <c r="H218">
        <f t="shared" si="46"/>
        <v>0</v>
      </c>
      <c r="L218">
        <f t="shared" si="48"/>
        <v>0</v>
      </c>
      <c r="M218">
        <f t="shared" si="45"/>
        <v>0</v>
      </c>
      <c r="O218">
        <f t="shared" si="47"/>
        <v>0</v>
      </c>
    </row>
    <row r="219" spans="1:16" x14ac:dyDescent="0.25">
      <c r="E219" s="2" t="e">
        <f t="shared" si="36"/>
        <v>#DIV/0!</v>
      </c>
      <c r="H219">
        <f t="shared" si="46"/>
        <v>0</v>
      </c>
      <c r="L219">
        <f t="shared" si="48"/>
        <v>0</v>
      </c>
      <c r="M219">
        <f t="shared" si="45"/>
        <v>0</v>
      </c>
      <c r="O219">
        <f t="shared" si="47"/>
        <v>0</v>
      </c>
    </row>
    <row r="220" spans="1:16" x14ac:dyDescent="0.25">
      <c r="E220" s="2" t="e">
        <f t="shared" si="36"/>
        <v>#DIV/0!</v>
      </c>
      <c r="H220">
        <f t="shared" si="46"/>
        <v>0</v>
      </c>
      <c r="L220">
        <f t="shared" si="48"/>
        <v>0</v>
      </c>
      <c r="M220">
        <f t="shared" si="45"/>
        <v>0</v>
      </c>
      <c r="O220">
        <f t="shared" si="47"/>
        <v>0</v>
      </c>
    </row>
    <row r="221" spans="1:16" x14ac:dyDescent="0.25">
      <c r="E221" s="2" t="e">
        <f t="shared" si="36"/>
        <v>#DIV/0!</v>
      </c>
      <c r="H221">
        <f t="shared" si="46"/>
        <v>0</v>
      </c>
      <c r="L221">
        <f t="shared" si="48"/>
        <v>0</v>
      </c>
      <c r="M221">
        <f t="shared" si="45"/>
        <v>0</v>
      </c>
      <c r="O221">
        <f t="shared" si="47"/>
        <v>0</v>
      </c>
    </row>
    <row r="222" spans="1:16" x14ac:dyDescent="0.25">
      <c r="E222" s="2" t="e">
        <f t="shared" si="36"/>
        <v>#DIV/0!</v>
      </c>
      <c r="H222">
        <f t="shared" si="46"/>
        <v>0</v>
      </c>
      <c r="L222">
        <f t="shared" si="48"/>
        <v>0</v>
      </c>
      <c r="M222">
        <f t="shared" si="45"/>
        <v>0</v>
      </c>
      <c r="O222">
        <f t="shared" si="47"/>
        <v>0</v>
      </c>
    </row>
    <row r="223" spans="1:16" x14ac:dyDescent="0.25">
      <c r="E223" s="2" t="e">
        <f t="shared" si="36"/>
        <v>#DIV/0!</v>
      </c>
      <c r="H223">
        <f t="shared" si="46"/>
        <v>0</v>
      </c>
      <c r="L223">
        <f t="shared" si="48"/>
        <v>0</v>
      </c>
      <c r="M223">
        <f t="shared" si="45"/>
        <v>0</v>
      </c>
      <c r="O223">
        <f t="shared" si="47"/>
        <v>0</v>
      </c>
    </row>
    <row r="224" spans="1:16" x14ac:dyDescent="0.25">
      <c r="E224" s="2" t="e">
        <f t="shared" si="36"/>
        <v>#DIV/0!</v>
      </c>
      <c r="H224">
        <f t="shared" si="46"/>
        <v>0</v>
      </c>
      <c r="M224">
        <f t="shared" si="45"/>
        <v>0</v>
      </c>
      <c r="O224">
        <f t="shared" si="47"/>
        <v>0</v>
      </c>
    </row>
    <row r="225" spans="5:15" x14ac:dyDescent="0.25">
      <c r="E225" s="2" t="e">
        <f t="shared" si="36"/>
        <v>#DIV/0!</v>
      </c>
      <c r="H225">
        <f t="shared" si="46"/>
        <v>0</v>
      </c>
      <c r="M225">
        <f t="shared" si="45"/>
        <v>0</v>
      </c>
      <c r="O225">
        <f t="shared" si="47"/>
        <v>0</v>
      </c>
    </row>
    <row r="226" spans="5:15" x14ac:dyDescent="0.25">
      <c r="E226" s="2" t="e">
        <f t="shared" si="36"/>
        <v>#DIV/0!</v>
      </c>
      <c r="H226">
        <f t="shared" si="46"/>
        <v>0</v>
      </c>
      <c r="M226">
        <f t="shared" si="45"/>
        <v>0</v>
      </c>
      <c r="O226">
        <f t="shared" si="47"/>
        <v>0</v>
      </c>
    </row>
    <row r="227" spans="5:15" x14ac:dyDescent="0.25">
      <c r="E227" s="2" t="e">
        <f t="shared" si="36"/>
        <v>#DIV/0!</v>
      </c>
      <c r="H227">
        <f t="shared" si="46"/>
        <v>0</v>
      </c>
      <c r="M227">
        <f t="shared" si="45"/>
        <v>0</v>
      </c>
      <c r="O227">
        <f t="shared" si="47"/>
        <v>0</v>
      </c>
    </row>
    <row r="228" spans="5:15" x14ac:dyDescent="0.25">
      <c r="E228" s="2" t="e">
        <f t="shared" si="36"/>
        <v>#DIV/0!</v>
      </c>
      <c r="H228">
        <f t="shared" si="46"/>
        <v>0</v>
      </c>
      <c r="M228">
        <f t="shared" si="45"/>
        <v>0</v>
      </c>
      <c r="O228">
        <f t="shared" si="47"/>
        <v>0</v>
      </c>
    </row>
    <row r="229" spans="5:15" x14ac:dyDescent="0.25">
      <c r="E229" s="2" t="e">
        <f t="shared" si="36"/>
        <v>#DIV/0!</v>
      </c>
      <c r="H229">
        <f t="shared" si="46"/>
        <v>0</v>
      </c>
      <c r="M229">
        <f t="shared" si="45"/>
        <v>0</v>
      </c>
      <c r="O229">
        <f t="shared" si="47"/>
        <v>0</v>
      </c>
    </row>
    <row r="230" spans="5:15" x14ac:dyDescent="0.25">
      <c r="E230" s="2" t="e">
        <f t="shared" si="36"/>
        <v>#DIV/0!</v>
      </c>
      <c r="H230">
        <f t="shared" si="46"/>
        <v>0</v>
      </c>
      <c r="M230">
        <f t="shared" si="45"/>
        <v>0</v>
      </c>
      <c r="O230">
        <f t="shared" si="47"/>
        <v>0</v>
      </c>
    </row>
    <row r="231" spans="5:15" x14ac:dyDescent="0.25">
      <c r="E231" s="2" t="e">
        <f t="shared" si="36"/>
        <v>#DIV/0!</v>
      </c>
      <c r="H231">
        <f t="shared" si="46"/>
        <v>0</v>
      </c>
      <c r="M231">
        <f t="shared" si="45"/>
        <v>0</v>
      </c>
      <c r="O231">
        <f t="shared" si="47"/>
        <v>0</v>
      </c>
    </row>
    <row r="232" spans="5:15" x14ac:dyDescent="0.25">
      <c r="E232" s="2" t="e">
        <f t="shared" si="36"/>
        <v>#DIV/0!</v>
      </c>
      <c r="H232">
        <f t="shared" si="46"/>
        <v>0</v>
      </c>
      <c r="M232">
        <f t="shared" si="45"/>
        <v>0</v>
      </c>
      <c r="O232">
        <f t="shared" si="47"/>
        <v>0</v>
      </c>
    </row>
    <row r="233" spans="5:15" x14ac:dyDescent="0.25">
      <c r="E233" s="2" t="e">
        <f t="shared" si="36"/>
        <v>#DIV/0!</v>
      </c>
      <c r="H233">
        <f t="shared" si="46"/>
        <v>0</v>
      </c>
      <c r="M233">
        <f t="shared" si="45"/>
        <v>0</v>
      </c>
      <c r="O233">
        <f t="shared" si="47"/>
        <v>0</v>
      </c>
    </row>
    <row r="234" spans="5:15" x14ac:dyDescent="0.25">
      <c r="E234" s="2" t="e">
        <f t="shared" si="36"/>
        <v>#DIV/0!</v>
      </c>
      <c r="H234">
        <f t="shared" si="46"/>
        <v>0</v>
      </c>
      <c r="M234">
        <f t="shared" si="45"/>
        <v>0</v>
      </c>
      <c r="O234">
        <f t="shared" si="47"/>
        <v>0</v>
      </c>
    </row>
    <row r="235" spans="5:15" x14ac:dyDescent="0.25">
      <c r="E235" s="2" t="e">
        <f t="shared" si="36"/>
        <v>#DIV/0!</v>
      </c>
      <c r="H235">
        <f t="shared" si="46"/>
        <v>0</v>
      </c>
      <c r="M235">
        <f t="shared" si="45"/>
        <v>0</v>
      </c>
      <c r="O235">
        <f t="shared" si="47"/>
        <v>0</v>
      </c>
    </row>
    <row r="236" spans="5:15" x14ac:dyDescent="0.25">
      <c r="E236" s="2" t="e">
        <f t="shared" si="36"/>
        <v>#DIV/0!</v>
      </c>
      <c r="H236">
        <f t="shared" si="46"/>
        <v>0</v>
      </c>
      <c r="M236">
        <f t="shared" si="45"/>
        <v>0</v>
      </c>
      <c r="O236">
        <f t="shared" si="47"/>
        <v>0</v>
      </c>
    </row>
    <row r="237" spans="5:15" x14ac:dyDescent="0.25">
      <c r="E237" s="2" t="e">
        <f t="shared" si="36"/>
        <v>#DIV/0!</v>
      </c>
      <c r="H237">
        <f t="shared" si="46"/>
        <v>0</v>
      </c>
      <c r="M237">
        <f t="shared" si="45"/>
        <v>0</v>
      </c>
      <c r="O237">
        <f t="shared" si="47"/>
        <v>0</v>
      </c>
    </row>
    <row r="238" spans="5:15" x14ac:dyDescent="0.25">
      <c r="E238" s="2" t="e">
        <f t="shared" si="36"/>
        <v>#DIV/0!</v>
      </c>
      <c r="H238">
        <f t="shared" si="46"/>
        <v>0</v>
      </c>
      <c r="M238">
        <f t="shared" si="45"/>
        <v>0</v>
      </c>
      <c r="O238">
        <f t="shared" si="47"/>
        <v>0</v>
      </c>
    </row>
    <row r="239" spans="5:15" x14ac:dyDescent="0.25">
      <c r="E239" s="2" t="e">
        <f t="shared" si="36"/>
        <v>#DIV/0!</v>
      </c>
      <c r="H239">
        <f t="shared" si="46"/>
        <v>0</v>
      </c>
      <c r="M239">
        <f t="shared" si="45"/>
        <v>0</v>
      </c>
      <c r="O239">
        <f t="shared" si="47"/>
        <v>0</v>
      </c>
    </row>
    <row r="240" spans="5:15" x14ac:dyDescent="0.25">
      <c r="E240" s="2" t="e">
        <f t="shared" si="36"/>
        <v>#DIV/0!</v>
      </c>
      <c r="H240">
        <f t="shared" si="46"/>
        <v>0</v>
      </c>
      <c r="M240">
        <f t="shared" si="45"/>
        <v>0</v>
      </c>
      <c r="O240">
        <f t="shared" si="47"/>
        <v>0</v>
      </c>
    </row>
    <row r="241" spans="5:15" x14ac:dyDescent="0.25">
      <c r="E241" s="2" t="e">
        <f t="shared" si="36"/>
        <v>#DIV/0!</v>
      </c>
      <c r="H241">
        <f t="shared" si="46"/>
        <v>0</v>
      </c>
      <c r="M241">
        <f t="shared" si="45"/>
        <v>0</v>
      </c>
      <c r="O241">
        <f t="shared" si="47"/>
        <v>0</v>
      </c>
    </row>
    <row r="242" spans="5:15" x14ac:dyDescent="0.25">
      <c r="E242" s="2" t="e">
        <f t="shared" si="36"/>
        <v>#DIV/0!</v>
      </c>
      <c r="H242">
        <f t="shared" si="46"/>
        <v>0</v>
      </c>
      <c r="M242">
        <f t="shared" si="45"/>
        <v>0</v>
      </c>
      <c r="O242">
        <f t="shared" si="47"/>
        <v>0</v>
      </c>
    </row>
    <row r="243" spans="5:15" x14ac:dyDescent="0.25">
      <c r="E243" t="e">
        <f t="shared" si="36"/>
        <v>#DIV/0!</v>
      </c>
      <c r="H243">
        <f t="shared" si="46"/>
        <v>0</v>
      </c>
      <c r="M243">
        <f t="shared" si="45"/>
        <v>0</v>
      </c>
      <c r="O243">
        <f t="shared" si="47"/>
        <v>0</v>
      </c>
    </row>
    <row r="244" spans="5:15" x14ac:dyDescent="0.25">
      <c r="E244" t="e">
        <f t="shared" si="36"/>
        <v>#DIV/0!</v>
      </c>
      <c r="H244">
        <f t="shared" si="46"/>
        <v>0</v>
      </c>
      <c r="M244">
        <f t="shared" si="45"/>
        <v>0</v>
      </c>
      <c r="O244">
        <f t="shared" si="47"/>
        <v>0</v>
      </c>
    </row>
    <row r="245" spans="5:15" x14ac:dyDescent="0.25">
      <c r="E245" t="e">
        <f t="shared" si="36"/>
        <v>#DIV/0!</v>
      </c>
      <c r="H245">
        <f t="shared" si="46"/>
        <v>0</v>
      </c>
      <c r="M245">
        <f t="shared" si="45"/>
        <v>0</v>
      </c>
      <c r="O245">
        <f t="shared" si="47"/>
        <v>0</v>
      </c>
    </row>
    <row r="246" spans="5:15" x14ac:dyDescent="0.25">
      <c r="E246" t="e">
        <f t="shared" si="36"/>
        <v>#DIV/0!</v>
      </c>
      <c r="H246">
        <f t="shared" si="46"/>
        <v>0</v>
      </c>
      <c r="M246">
        <f t="shared" si="45"/>
        <v>0</v>
      </c>
      <c r="O246">
        <f t="shared" si="47"/>
        <v>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D4D3-DEC8-4799-A7B2-A33A9B6602B9}">
  <dimension ref="A1:AA248"/>
  <sheetViews>
    <sheetView zoomScale="120" zoomScaleNormal="120" workbookViewId="0">
      <selection activeCell="H9" sqref="H9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112</v>
      </c>
      <c r="B3" s="3">
        <f>1*2</f>
        <v>2</v>
      </c>
      <c r="C3" s="3">
        <f>1*2</f>
        <v>2</v>
      </c>
      <c r="D3" s="3"/>
      <c r="E3" s="2">
        <f t="shared" ref="E3:E70" si="0">(B3)/(B3+C3+D3)</f>
        <v>0.5</v>
      </c>
      <c r="F3" s="3">
        <f>5+3+6+1</f>
        <v>15</v>
      </c>
      <c r="G3" s="3">
        <f>3+4+2+5</f>
        <v>14</v>
      </c>
      <c r="H3">
        <f t="shared" ref="H3:H70" si="1">F3-G3</f>
        <v>1</v>
      </c>
      <c r="J3">
        <f>40*1</f>
        <v>40</v>
      </c>
      <c r="L3">
        <f t="shared" ref="L3:L70" si="2">B3*10</f>
        <v>20</v>
      </c>
      <c r="M3">
        <f t="shared" ref="M3:M70" si="3">D3*5</f>
        <v>0</v>
      </c>
      <c r="N3">
        <f>10*1</f>
        <v>10</v>
      </c>
      <c r="O3">
        <f t="shared" ref="O3:O5" si="4">SUM(I3:N3)</f>
        <v>70</v>
      </c>
    </row>
    <row r="4" spans="1:27" x14ac:dyDescent="0.25">
      <c r="A4" s="3" t="s">
        <v>172</v>
      </c>
      <c r="B4" s="3">
        <f>1*1</f>
        <v>1</v>
      </c>
      <c r="C4" s="3">
        <f>1*2</f>
        <v>2</v>
      </c>
      <c r="D4" s="3">
        <f>1*1</f>
        <v>1</v>
      </c>
      <c r="E4" s="2">
        <f t="shared" si="0"/>
        <v>0.25</v>
      </c>
      <c r="F4" s="3">
        <f>6+5+3+2</f>
        <v>16</v>
      </c>
      <c r="G4" s="3">
        <f>7+5+2+8</f>
        <v>22</v>
      </c>
      <c r="H4">
        <f t="shared" si="1"/>
        <v>-6</v>
      </c>
      <c r="L4">
        <f t="shared" si="2"/>
        <v>10</v>
      </c>
      <c r="M4">
        <f t="shared" si="3"/>
        <v>5</v>
      </c>
      <c r="N4">
        <f t="shared" ref="N4:N52" si="5">10*1</f>
        <v>10</v>
      </c>
      <c r="O4">
        <f t="shared" si="4"/>
        <v>25</v>
      </c>
    </row>
    <row r="5" spans="1:27" x14ac:dyDescent="0.25">
      <c r="A5" s="3" t="s">
        <v>203</v>
      </c>
      <c r="B5" s="3">
        <f>1*1</f>
        <v>1</v>
      </c>
      <c r="C5" s="3">
        <f>1*2</f>
        <v>2</v>
      </c>
      <c r="D5" s="3"/>
      <c r="E5" s="2">
        <f t="shared" si="0"/>
        <v>0.33333333333333331</v>
      </c>
      <c r="F5" s="3">
        <f>8+3+2</f>
        <v>13</v>
      </c>
      <c r="G5" s="3">
        <f>6+5+6</f>
        <v>17</v>
      </c>
      <c r="H5">
        <f t="shared" si="1"/>
        <v>-4</v>
      </c>
      <c r="K5">
        <f>20*1</f>
        <v>20</v>
      </c>
      <c r="L5">
        <f t="shared" si="2"/>
        <v>10</v>
      </c>
      <c r="M5">
        <f t="shared" si="3"/>
        <v>0</v>
      </c>
      <c r="N5">
        <f t="shared" si="5"/>
        <v>10</v>
      </c>
      <c r="O5">
        <f t="shared" si="4"/>
        <v>40</v>
      </c>
    </row>
    <row r="6" spans="1:27" ht="14.25" customHeight="1" x14ac:dyDescent="0.25">
      <c r="A6" s="3" t="s">
        <v>204</v>
      </c>
      <c r="B6" s="3">
        <f>1*4</f>
        <v>4</v>
      </c>
      <c r="C6" s="3"/>
      <c r="D6" s="3"/>
      <c r="E6" s="2">
        <f t="shared" si="0"/>
        <v>1</v>
      </c>
      <c r="F6" s="3">
        <f>5+4+7+5</f>
        <v>21</v>
      </c>
      <c r="G6" s="3">
        <f>4+3+5+1</f>
        <v>13</v>
      </c>
      <c r="H6">
        <f t="shared" si="1"/>
        <v>8</v>
      </c>
      <c r="I6">
        <f>60*1</f>
        <v>60</v>
      </c>
      <c r="L6">
        <f t="shared" si="2"/>
        <v>40</v>
      </c>
      <c r="M6">
        <f t="shared" si="3"/>
        <v>0</v>
      </c>
      <c r="N6">
        <f t="shared" si="5"/>
        <v>10</v>
      </c>
      <c r="O6">
        <f>SUM(I6:N6)</f>
        <v>110</v>
      </c>
    </row>
    <row r="7" spans="1:27" x14ac:dyDescent="0.25">
      <c r="A7" s="3" t="s">
        <v>215</v>
      </c>
      <c r="B7" s="3">
        <f>1*1</f>
        <v>1</v>
      </c>
      <c r="C7" s="3">
        <f>1*2</f>
        <v>2</v>
      </c>
      <c r="D7" s="3"/>
      <c r="E7" s="2">
        <f t="shared" ref="E7" si="6">(B7)/(B7+C7+D7)</f>
        <v>0.33333333333333331</v>
      </c>
      <c r="F7" s="3">
        <f>9+2+3</f>
        <v>14</v>
      </c>
      <c r="G7" s="3">
        <f>2+4+5</f>
        <v>11</v>
      </c>
      <c r="H7">
        <f t="shared" ref="H7" si="7">F7-G7</f>
        <v>3</v>
      </c>
      <c r="K7">
        <f>20*1</f>
        <v>20</v>
      </c>
      <c r="L7">
        <f t="shared" ref="L7" si="8">B7*10</f>
        <v>10</v>
      </c>
      <c r="M7">
        <f t="shared" ref="M7" si="9">D7*5</f>
        <v>0</v>
      </c>
      <c r="N7">
        <f t="shared" si="5"/>
        <v>10</v>
      </c>
      <c r="O7">
        <f t="shared" ref="O7" si="10">SUM(I7:N7)</f>
        <v>40</v>
      </c>
    </row>
    <row r="8" spans="1:27" x14ac:dyDescent="0.25">
      <c r="A8" s="3" t="s">
        <v>218</v>
      </c>
      <c r="B8" s="3">
        <f>1*3</f>
        <v>3</v>
      </c>
      <c r="C8" s="3">
        <f>1*1</f>
        <v>1</v>
      </c>
      <c r="D8" s="3"/>
      <c r="E8" s="2">
        <f t="shared" ref="E8" si="11">(B8)/(B8+C8+D8)</f>
        <v>0.75</v>
      </c>
      <c r="F8" s="3">
        <f>1+4+5+4</f>
        <v>14</v>
      </c>
      <c r="G8" s="3">
        <f>5+2+3+0</f>
        <v>10</v>
      </c>
      <c r="H8">
        <f t="shared" ref="H8" si="12">F8-G8</f>
        <v>4</v>
      </c>
      <c r="I8">
        <f>60*1</f>
        <v>60</v>
      </c>
      <c r="L8">
        <f t="shared" ref="L8" si="13">B8*10</f>
        <v>30</v>
      </c>
      <c r="M8">
        <f t="shared" ref="M8" si="14">D8*5</f>
        <v>0</v>
      </c>
      <c r="N8">
        <f t="shared" si="5"/>
        <v>10</v>
      </c>
      <c r="O8">
        <f t="shared" ref="O8" si="15">SUM(I8:N8)</f>
        <v>100</v>
      </c>
    </row>
    <row r="9" spans="1:27" x14ac:dyDescent="0.25">
      <c r="A9" s="3" t="s">
        <v>174</v>
      </c>
      <c r="B9" s="3">
        <f>1*2</f>
        <v>2</v>
      </c>
      <c r="C9" s="3">
        <f>1*1</f>
        <v>1</v>
      </c>
      <c r="D9" s="3">
        <f>1*1</f>
        <v>1</v>
      </c>
      <c r="E9" s="2">
        <f t="shared" ref="E9" si="16">(B9)/(B9+C9+D9)</f>
        <v>0.5</v>
      </c>
      <c r="F9" s="3">
        <f>5+5+8+0</f>
        <v>18</v>
      </c>
      <c r="G9" s="3">
        <f>1+5+2+4</f>
        <v>12</v>
      </c>
      <c r="H9">
        <f t="shared" ref="H9" si="17">F9-G9</f>
        <v>6</v>
      </c>
      <c r="J9">
        <f>40*1</f>
        <v>40</v>
      </c>
      <c r="L9">
        <f t="shared" ref="L9" si="18">B9*10</f>
        <v>20</v>
      </c>
      <c r="M9">
        <f t="shared" ref="M9" si="19">D9*5</f>
        <v>5</v>
      </c>
      <c r="N9">
        <f t="shared" si="5"/>
        <v>10</v>
      </c>
      <c r="O9">
        <f t="shared" ref="O9" si="20">SUM(I9:N9)</f>
        <v>75</v>
      </c>
    </row>
    <row r="10" spans="1:27" x14ac:dyDescent="0.25">
      <c r="A10" s="3" t="s">
        <v>175</v>
      </c>
      <c r="B10" s="3">
        <f>1*1</f>
        <v>1</v>
      </c>
      <c r="C10" s="3">
        <f>1*5</f>
        <v>5</v>
      </c>
      <c r="D10" s="3"/>
      <c r="E10" s="2">
        <f t="shared" si="0"/>
        <v>0.16666666666666666</v>
      </c>
      <c r="F10" s="3">
        <f>6+4+5+2+7+2</f>
        <v>26</v>
      </c>
      <c r="G10" s="3">
        <f>8+5+7+9+6+3</f>
        <v>38</v>
      </c>
      <c r="H10">
        <f t="shared" si="1"/>
        <v>-12</v>
      </c>
      <c r="L10">
        <f t="shared" si="2"/>
        <v>10</v>
      </c>
      <c r="M10">
        <f t="shared" si="3"/>
        <v>0</v>
      </c>
      <c r="N10">
        <f>10*2</f>
        <v>20</v>
      </c>
      <c r="O10">
        <f t="shared" ref="O10:O73" si="21">SUM(I10:N10)</f>
        <v>30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21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21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21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21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21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21"/>
        <v>10</v>
      </c>
    </row>
    <row r="17" spans="2:15" x14ac:dyDescent="0.25">
      <c r="B17" s="3"/>
      <c r="C17" s="3"/>
      <c r="D17" s="3"/>
      <c r="E17" s="2" t="e">
        <f t="shared" si="0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21"/>
        <v>10</v>
      </c>
    </row>
    <row r="18" spans="2:15" x14ac:dyDescent="0.25">
      <c r="B18" s="3"/>
      <c r="C18" s="3"/>
      <c r="D18" s="3"/>
      <c r="E18" s="2" t="e">
        <f t="shared" si="0"/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21"/>
        <v>10</v>
      </c>
    </row>
    <row r="19" spans="2:15" x14ac:dyDescent="0.25">
      <c r="B19" s="3"/>
      <c r="C19" s="3"/>
      <c r="D19" s="3"/>
      <c r="E19" s="2" t="e">
        <f t="shared" si="0"/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21"/>
        <v>10</v>
      </c>
    </row>
    <row r="20" spans="2:15" x14ac:dyDescent="0.25">
      <c r="B20" s="3"/>
      <c r="C20" s="3"/>
      <c r="D20" s="3"/>
      <c r="E20" s="2" t="e">
        <f t="shared" si="0"/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21"/>
        <v>10</v>
      </c>
    </row>
    <row r="21" spans="2:15" x14ac:dyDescent="0.25">
      <c r="B21" s="3"/>
      <c r="C21" s="3"/>
      <c r="D21" s="3"/>
      <c r="E21" s="2" t="e">
        <f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5"/>
        <v>10</v>
      </c>
      <c r="O21">
        <f t="shared" si="21"/>
        <v>10</v>
      </c>
    </row>
    <row r="22" spans="2:15" x14ac:dyDescent="0.25">
      <c r="B22" s="3"/>
      <c r="C22" s="3"/>
      <c r="D22" s="3"/>
      <c r="E22" s="2" t="e">
        <f>(B22)/(B22+C22+D22)</f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5"/>
        <v>10</v>
      </c>
      <c r="O22">
        <f t="shared" si="21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5"/>
        <v>10</v>
      </c>
      <c r="O23">
        <f t="shared" si="21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5"/>
        <v>10</v>
      </c>
      <c r="O24">
        <f t="shared" si="21"/>
        <v>10</v>
      </c>
    </row>
    <row r="25" spans="2:15" x14ac:dyDescent="0.25">
      <c r="B25" s="3"/>
      <c r="C25" s="3"/>
      <c r="D25" s="3"/>
      <c r="E25" s="2" t="e">
        <f t="shared" ref="E25:E38" si="22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5"/>
        <v>10</v>
      </c>
      <c r="O25">
        <f t="shared" si="21"/>
        <v>10</v>
      </c>
    </row>
    <row r="26" spans="2:15" x14ac:dyDescent="0.25">
      <c r="B26" s="3"/>
      <c r="C26" s="3"/>
      <c r="D26" s="3"/>
      <c r="E26" s="2" t="e">
        <f t="shared" si="22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5"/>
        <v>10</v>
      </c>
      <c r="O26">
        <f t="shared" si="21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5"/>
        <v>10</v>
      </c>
      <c r="O27">
        <f t="shared" si="21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5"/>
        <v>10</v>
      </c>
      <c r="O28">
        <f t="shared" si="21"/>
        <v>10</v>
      </c>
    </row>
    <row r="29" spans="2:15" x14ac:dyDescent="0.25">
      <c r="B29" s="3"/>
      <c r="C29" s="3"/>
      <c r="D29" s="3"/>
      <c r="E29" s="2" t="e">
        <f t="shared" ref="E29:E31" si="23">(B29)/(B29+C29+D29)</f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5"/>
        <v>10</v>
      </c>
      <c r="O29">
        <f t="shared" si="21"/>
        <v>10</v>
      </c>
    </row>
    <row r="30" spans="2:15" x14ac:dyDescent="0.25">
      <c r="B30" s="3"/>
      <c r="C30" s="3"/>
      <c r="D30" s="3"/>
      <c r="E30" s="2" t="e">
        <f t="shared" si="23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5"/>
        <v>10</v>
      </c>
      <c r="O30">
        <f t="shared" si="21"/>
        <v>10</v>
      </c>
    </row>
    <row r="31" spans="2:15" x14ac:dyDescent="0.25">
      <c r="B31" s="3"/>
      <c r="C31" s="3"/>
      <c r="D31" s="3"/>
      <c r="E31" s="2" t="e">
        <f t="shared" si="23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5"/>
        <v>10</v>
      </c>
      <c r="O31">
        <f t="shared" si="21"/>
        <v>10</v>
      </c>
    </row>
    <row r="32" spans="2:15" x14ac:dyDescent="0.25">
      <c r="B32" s="3"/>
      <c r="C32" s="3"/>
      <c r="D32" s="3"/>
      <c r="E32" s="2" t="e">
        <f t="shared" si="22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5"/>
        <v>10</v>
      </c>
      <c r="O32">
        <f t="shared" si="21"/>
        <v>10</v>
      </c>
    </row>
    <row r="33" spans="2:15" x14ac:dyDescent="0.25">
      <c r="B33" s="3"/>
      <c r="C33" s="3"/>
      <c r="D33" s="3"/>
      <c r="E33" s="2" t="e">
        <f t="shared" si="22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5"/>
        <v>10</v>
      </c>
      <c r="O33">
        <f t="shared" si="21"/>
        <v>10</v>
      </c>
    </row>
    <row r="34" spans="2:15" x14ac:dyDescent="0.25">
      <c r="B34" s="3"/>
      <c r="C34" s="3"/>
      <c r="D34" s="3"/>
      <c r="E34" s="2" t="e">
        <f t="shared" si="22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5"/>
        <v>10</v>
      </c>
      <c r="O34">
        <f t="shared" si="21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5"/>
        <v>10</v>
      </c>
      <c r="O35">
        <f t="shared" si="21"/>
        <v>10</v>
      </c>
    </row>
    <row r="36" spans="2:15" x14ac:dyDescent="0.25">
      <c r="B36" s="3"/>
      <c r="C36" s="3"/>
      <c r="D36" s="3"/>
      <c r="E36" s="2" t="e">
        <f t="shared" ref="E36" si="24"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5"/>
        <v>10</v>
      </c>
      <c r="O36">
        <f t="shared" si="2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5"/>
        <v>10</v>
      </c>
      <c r="O37">
        <f t="shared" si="21"/>
        <v>10</v>
      </c>
    </row>
    <row r="38" spans="2:15" x14ac:dyDescent="0.25">
      <c r="B38" s="3"/>
      <c r="C38" s="3"/>
      <c r="D38" s="3"/>
      <c r="E38" s="2" t="e">
        <f t="shared" si="22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5"/>
        <v>10</v>
      </c>
      <c r="O38">
        <f t="shared" si="21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5"/>
        <v>10</v>
      </c>
      <c r="O39">
        <f t="shared" si="21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5"/>
        <v>10</v>
      </c>
      <c r="O40">
        <f t="shared" si="21"/>
        <v>10</v>
      </c>
    </row>
    <row r="41" spans="2:15" x14ac:dyDescent="0.25">
      <c r="B41" s="3"/>
      <c r="C41" s="3"/>
      <c r="D41" s="3"/>
      <c r="E41" s="2" t="e">
        <f t="shared" si="0"/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5"/>
        <v>10</v>
      </c>
      <c r="O41">
        <f t="shared" si="21"/>
        <v>10</v>
      </c>
    </row>
    <row r="42" spans="2:15" x14ac:dyDescent="0.25">
      <c r="B42" s="3"/>
      <c r="C42" s="3"/>
      <c r="D42" s="3"/>
      <c r="E42" s="2" t="e">
        <f t="shared" si="0"/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5"/>
        <v>10</v>
      </c>
      <c r="O42">
        <f t="shared" si="21"/>
        <v>10</v>
      </c>
    </row>
    <row r="43" spans="2:15" x14ac:dyDescent="0.25">
      <c r="B43" s="3"/>
      <c r="C43" s="3"/>
      <c r="D43" s="3"/>
      <c r="E43" s="2" t="e">
        <f t="shared" si="0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5"/>
        <v>10</v>
      </c>
      <c r="O43">
        <f t="shared" si="21"/>
        <v>10</v>
      </c>
    </row>
    <row r="44" spans="2:15" x14ac:dyDescent="0.25">
      <c r="B44" s="3"/>
      <c r="C44" s="3"/>
      <c r="D44" s="3"/>
      <c r="E44" s="2" t="e">
        <f t="shared" si="0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5"/>
        <v>10</v>
      </c>
      <c r="O44">
        <f t="shared" si="21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5"/>
        <v>10</v>
      </c>
      <c r="O45">
        <f t="shared" si="21"/>
        <v>10</v>
      </c>
    </row>
    <row r="46" spans="2:15" x14ac:dyDescent="0.25">
      <c r="B46" s="3"/>
      <c r="C46" s="3"/>
      <c r="D46" s="3"/>
      <c r="E46" s="2" t="e">
        <f t="shared" ref="E46:E48" si="25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5"/>
        <v>10</v>
      </c>
      <c r="O46">
        <f t="shared" si="21"/>
        <v>10</v>
      </c>
    </row>
    <row r="47" spans="2:15" x14ac:dyDescent="0.25">
      <c r="B47" s="3"/>
      <c r="C47" s="3"/>
      <c r="D47" s="3"/>
      <c r="E47" s="2" t="e">
        <f t="shared" si="25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5"/>
        <v>10</v>
      </c>
      <c r="O47">
        <f t="shared" si="21"/>
        <v>10</v>
      </c>
    </row>
    <row r="48" spans="2:15" x14ac:dyDescent="0.25">
      <c r="B48" s="3"/>
      <c r="C48" s="3"/>
      <c r="D48" s="3"/>
      <c r="E48" s="2" t="e">
        <f t="shared" si="25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N48">
        <f t="shared" si="5"/>
        <v>10</v>
      </c>
      <c r="O48">
        <f t="shared" si="21"/>
        <v>10</v>
      </c>
    </row>
    <row r="49" spans="2:15" x14ac:dyDescent="0.25">
      <c r="B49" s="3"/>
      <c r="C49" s="3"/>
      <c r="D49" s="3"/>
      <c r="E49" s="2" t="e">
        <f>(B49)/(B49+C49+D49)</f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N49">
        <f t="shared" si="5"/>
        <v>10</v>
      </c>
      <c r="O49">
        <f t="shared" si="21"/>
        <v>10</v>
      </c>
    </row>
    <row r="50" spans="2:15" x14ac:dyDescent="0.25">
      <c r="B50" s="3"/>
      <c r="C50" s="3"/>
      <c r="D50" s="3"/>
      <c r="E50" s="2" t="e">
        <f t="shared" ref="E50:E68" si="26">(B50)/(B50+C50+D50)</f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N50">
        <f t="shared" si="5"/>
        <v>10</v>
      </c>
      <c r="O50">
        <f t="shared" si="21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N51">
        <f t="shared" si="5"/>
        <v>10</v>
      </c>
      <c r="O51">
        <f t="shared" si="21"/>
        <v>10</v>
      </c>
    </row>
    <row r="52" spans="2:15" x14ac:dyDescent="0.25">
      <c r="B52" s="3"/>
      <c r="C52" s="3"/>
      <c r="D52" s="3"/>
      <c r="E52" s="2" t="e">
        <f t="shared" ref="E52" si="27">(B52)/(B52+C52+D52)</f>
        <v>#DIV/0!</v>
      </c>
      <c r="F52" s="3"/>
      <c r="G52" s="3"/>
      <c r="H52">
        <f>F52-G52</f>
        <v>0</v>
      </c>
      <c r="L52">
        <f t="shared" si="2"/>
        <v>0</v>
      </c>
      <c r="M52">
        <f t="shared" si="3"/>
        <v>0</v>
      </c>
      <c r="N52">
        <f t="shared" si="5"/>
        <v>10</v>
      </c>
      <c r="O52">
        <f t="shared" si="21"/>
        <v>10</v>
      </c>
    </row>
    <row r="53" spans="2:15" x14ac:dyDescent="0.25">
      <c r="B53" s="3"/>
      <c r="C53" s="3"/>
      <c r="D53" s="3"/>
      <c r="E53" s="2" t="e">
        <f t="shared" si="26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21"/>
        <v>0</v>
      </c>
    </row>
    <row r="54" spans="2:15" x14ac:dyDescent="0.25">
      <c r="B54" s="3"/>
      <c r="C54" s="3"/>
      <c r="D54" s="3"/>
      <c r="E54" s="2" t="e">
        <f t="shared" si="26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21"/>
        <v>0</v>
      </c>
    </row>
    <row r="55" spans="2:15" x14ac:dyDescent="0.25">
      <c r="B55" s="3"/>
      <c r="C55" s="3"/>
      <c r="D55" s="3"/>
      <c r="E55" s="2" t="e">
        <f t="shared" si="26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21"/>
        <v>0</v>
      </c>
    </row>
    <row r="56" spans="2:15" x14ac:dyDescent="0.25">
      <c r="B56" s="3"/>
      <c r="C56" s="3"/>
      <c r="D56" s="3"/>
      <c r="E56" s="2" t="e">
        <f t="shared" si="26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21"/>
        <v>0</v>
      </c>
    </row>
    <row r="57" spans="2:15" x14ac:dyDescent="0.25">
      <c r="B57" s="3"/>
      <c r="C57" s="3"/>
      <c r="D57" s="3"/>
      <c r="E57" s="2" t="e">
        <f t="shared" si="26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21"/>
        <v>0</v>
      </c>
    </row>
    <row r="58" spans="2:15" x14ac:dyDescent="0.25">
      <c r="B58" s="3"/>
      <c r="C58" s="3"/>
      <c r="D58" s="3"/>
      <c r="E58" s="2" t="e">
        <f t="shared" si="26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21"/>
        <v>0</v>
      </c>
    </row>
    <row r="59" spans="2:15" x14ac:dyDescent="0.25">
      <c r="B59" s="3"/>
      <c r="C59" s="3"/>
      <c r="D59" s="3"/>
      <c r="E59" s="2" t="e">
        <f t="shared" si="26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21"/>
        <v>0</v>
      </c>
    </row>
    <row r="60" spans="2:15" x14ac:dyDescent="0.25">
      <c r="B60" s="3"/>
      <c r="C60" s="3"/>
      <c r="D60" s="3"/>
      <c r="E60" s="2" t="e">
        <f t="shared" si="26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21"/>
        <v>0</v>
      </c>
    </row>
    <row r="61" spans="2:15" x14ac:dyDescent="0.25">
      <c r="B61" s="3"/>
      <c r="C61" s="3"/>
      <c r="D61" s="3"/>
      <c r="E61" s="2" t="e">
        <f t="shared" si="26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21"/>
        <v>0</v>
      </c>
    </row>
    <row r="62" spans="2:15" x14ac:dyDescent="0.25">
      <c r="B62" s="3"/>
      <c r="C62" s="3"/>
      <c r="D62" s="3"/>
      <c r="E62" s="2" t="e">
        <f t="shared" si="26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21"/>
        <v>0</v>
      </c>
    </row>
    <row r="63" spans="2:15" x14ac:dyDescent="0.25">
      <c r="B63" s="3"/>
      <c r="C63" s="3"/>
      <c r="D63" s="3"/>
      <c r="E63" s="2" t="e">
        <f t="shared" si="26"/>
        <v>#DIV/0!</v>
      </c>
      <c r="F63" s="3"/>
      <c r="G63" s="3"/>
      <c r="H63">
        <f>F63-G63</f>
        <v>0</v>
      </c>
      <c r="L63">
        <f t="shared" si="2"/>
        <v>0</v>
      </c>
      <c r="M63">
        <f t="shared" si="3"/>
        <v>0</v>
      </c>
      <c r="O63">
        <f t="shared" si="21"/>
        <v>0</v>
      </c>
    </row>
    <row r="64" spans="2:15" x14ac:dyDescent="0.25">
      <c r="B64" s="3"/>
      <c r="C64" s="3"/>
      <c r="D64" s="3"/>
      <c r="E64" s="2" t="e">
        <f t="shared" si="26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21"/>
        <v>0</v>
      </c>
    </row>
    <row r="65" spans="2:15" x14ac:dyDescent="0.25">
      <c r="B65" s="3"/>
      <c r="C65" s="3"/>
      <c r="D65" s="3"/>
      <c r="E65" s="2" t="e">
        <f t="shared" si="26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21"/>
        <v>0</v>
      </c>
    </row>
    <row r="66" spans="2:15" x14ac:dyDescent="0.25">
      <c r="B66" s="3"/>
      <c r="C66" s="3"/>
      <c r="D66" s="3"/>
      <c r="E66" s="2" t="e">
        <f t="shared" si="26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21"/>
        <v>0</v>
      </c>
    </row>
    <row r="67" spans="2:15" x14ac:dyDescent="0.25">
      <c r="B67" s="3"/>
      <c r="C67" s="3"/>
      <c r="D67" s="3"/>
      <c r="E67" s="2" t="e">
        <f t="shared" si="26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21"/>
        <v>0</v>
      </c>
    </row>
    <row r="68" spans="2:15" x14ac:dyDescent="0.25">
      <c r="B68" s="3"/>
      <c r="C68" s="3"/>
      <c r="D68" s="3"/>
      <c r="E68" s="2" t="e">
        <f t="shared" si="26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21"/>
        <v>0</v>
      </c>
    </row>
    <row r="69" spans="2:15" x14ac:dyDescent="0.25">
      <c r="B69" s="3"/>
      <c r="C69" s="3"/>
      <c r="D69" s="3"/>
      <c r="E69" s="2" t="e">
        <f t="shared" si="0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21"/>
        <v>0</v>
      </c>
    </row>
    <row r="70" spans="2:15" x14ac:dyDescent="0.25">
      <c r="B70" s="3"/>
      <c r="C70" s="3"/>
      <c r="D70" s="3"/>
      <c r="E70" s="2" t="e">
        <f t="shared" si="0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21"/>
        <v>0</v>
      </c>
    </row>
    <row r="71" spans="2:15" x14ac:dyDescent="0.25">
      <c r="B71" s="3"/>
      <c r="C71" s="3"/>
      <c r="D71" s="3"/>
      <c r="E71" s="2" t="e">
        <f t="shared" ref="E71:E199" si="28">(B71)/(B71+C71+D71)</f>
        <v>#DIV/0!</v>
      </c>
      <c r="F71" s="3"/>
      <c r="G71" s="3"/>
      <c r="H71">
        <f t="shared" ref="H71:H85" si="29">F71-G71</f>
        <v>0</v>
      </c>
      <c r="L71">
        <f t="shared" ref="L71:L138" si="30">B71*10</f>
        <v>0</v>
      </c>
      <c r="M71">
        <f t="shared" ref="M71:M141" si="31">D71*5</f>
        <v>0</v>
      </c>
      <c r="O71">
        <f t="shared" si="21"/>
        <v>0</v>
      </c>
    </row>
    <row r="72" spans="2:15" x14ac:dyDescent="0.25">
      <c r="B72" s="3"/>
      <c r="C72" s="3"/>
      <c r="D72" s="3"/>
      <c r="E72" s="2" t="e">
        <f t="shared" si="28"/>
        <v>#DIV/0!</v>
      </c>
      <c r="F72" s="3"/>
      <c r="G72" s="3"/>
      <c r="H72">
        <f t="shared" si="29"/>
        <v>0</v>
      </c>
      <c r="L72">
        <f t="shared" si="30"/>
        <v>0</v>
      </c>
      <c r="M72">
        <f t="shared" si="31"/>
        <v>0</v>
      </c>
      <c r="O72">
        <f t="shared" si="21"/>
        <v>0</v>
      </c>
    </row>
    <row r="73" spans="2:15" x14ac:dyDescent="0.25">
      <c r="B73" s="3"/>
      <c r="C73" s="3"/>
      <c r="D73" s="3"/>
      <c r="E73" s="2" t="e">
        <f t="shared" si="28"/>
        <v>#DIV/0!</v>
      </c>
      <c r="F73" s="3"/>
      <c r="G73" s="3"/>
      <c r="H73">
        <f t="shared" si="29"/>
        <v>0</v>
      </c>
      <c r="L73">
        <f t="shared" si="30"/>
        <v>0</v>
      </c>
      <c r="M73">
        <f t="shared" si="31"/>
        <v>0</v>
      </c>
      <c r="O73">
        <f t="shared" si="21"/>
        <v>0</v>
      </c>
    </row>
    <row r="74" spans="2:15" x14ac:dyDescent="0.25">
      <c r="B74" s="3"/>
      <c r="C74" s="3"/>
      <c r="D74" s="3"/>
      <c r="E74" s="2" t="e">
        <f t="shared" si="28"/>
        <v>#DIV/0!</v>
      </c>
      <c r="F74" s="3"/>
      <c r="G74" s="3"/>
      <c r="H74">
        <f t="shared" si="29"/>
        <v>0</v>
      </c>
      <c r="L74">
        <f t="shared" si="30"/>
        <v>0</v>
      </c>
      <c r="M74">
        <f t="shared" si="31"/>
        <v>0</v>
      </c>
      <c r="O74">
        <f t="shared" ref="O74:O141" si="32">SUM(I74:N74)</f>
        <v>0</v>
      </c>
    </row>
    <row r="75" spans="2:15" x14ac:dyDescent="0.25">
      <c r="B75" s="3"/>
      <c r="C75" s="3"/>
      <c r="D75" s="3"/>
      <c r="E75" s="2" t="e">
        <f t="shared" si="28"/>
        <v>#DIV/0!</v>
      </c>
      <c r="F75" s="3"/>
      <c r="G75" s="3"/>
      <c r="H75">
        <f t="shared" si="29"/>
        <v>0</v>
      </c>
      <c r="L75">
        <f t="shared" si="30"/>
        <v>0</v>
      </c>
      <c r="M75">
        <f t="shared" si="31"/>
        <v>0</v>
      </c>
      <c r="O75">
        <f t="shared" si="32"/>
        <v>0</v>
      </c>
    </row>
    <row r="76" spans="2:15" x14ac:dyDescent="0.25">
      <c r="B76" s="3"/>
      <c r="C76" s="3"/>
      <c r="D76" s="3"/>
      <c r="E76" s="2" t="e">
        <f t="shared" si="28"/>
        <v>#DIV/0!</v>
      </c>
      <c r="F76" s="3"/>
      <c r="G76" s="3"/>
      <c r="H76">
        <f t="shared" si="29"/>
        <v>0</v>
      </c>
      <c r="L76">
        <f t="shared" si="30"/>
        <v>0</v>
      </c>
      <c r="M76">
        <f t="shared" si="31"/>
        <v>0</v>
      </c>
      <c r="O76">
        <f t="shared" si="32"/>
        <v>0</v>
      </c>
    </row>
    <row r="77" spans="2:15" x14ac:dyDescent="0.25">
      <c r="B77" s="3"/>
      <c r="C77" s="3"/>
      <c r="D77" s="3"/>
      <c r="E77" s="2" t="e">
        <f t="shared" si="28"/>
        <v>#DIV/0!</v>
      </c>
      <c r="F77" s="3"/>
      <c r="G77" s="3"/>
      <c r="H77">
        <f t="shared" si="29"/>
        <v>0</v>
      </c>
      <c r="L77">
        <f t="shared" si="30"/>
        <v>0</v>
      </c>
      <c r="M77">
        <f t="shared" si="31"/>
        <v>0</v>
      </c>
      <c r="O77">
        <f t="shared" si="32"/>
        <v>0</v>
      </c>
    </row>
    <row r="78" spans="2:15" x14ac:dyDescent="0.25">
      <c r="B78" s="3"/>
      <c r="C78" s="3"/>
      <c r="D78" s="3"/>
      <c r="E78" s="2" t="e">
        <f t="shared" si="28"/>
        <v>#DIV/0!</v>
      </c>
      <c r="F78" s="3"/>
      <c r="G78" s="3"/>
      <c r="H78">
        <f t="shared" si="29"/>
        <v>0</v>
      </c>
      <c r="L78">
        <f t="shared" si="30"/>
        <v>0</v>
      </c>
      <c r="M78">
        <f t="shared" si="31"/>
        <v>0</v>
      </c>
      <c r="O78">
        <f t="shared" si="32"/>
        <v>0</v>
      </c>
    </row>
    <row r="79" spans="2:15" x14ac:dyDescent="0.25">
      <c r="B79" s="3"/>
      <c r="C79" s="3"/>
      <c r="D79" s="3"/>
      <c r="E79" s="2" t="e">
        <f t="shared" si="28"/>
        <v>#DIV/0!</v>
      </c>
      <c r="F79" s="3"/>
      <c r="G79" s="3"/>
      <c r="H79">
        <f t="shared" si="29"/>
        <v>0</v>
      </c>
      <c r="L79">
        <f t="shared" si="30"/>
        <v>0</v>
      </c>
      <c r="M79">
        <f t="shared" si="31"/>
        <v>0</v>
      </c>
      <c r="O79">
        <f t="shared" si="32"/>
        <v>0</v>
      </c>
    </row>
    <row r="80" spans="2:15" x14ac:dyDescent="0.25">
      <c r="B80" s="3"/>
      <c r="C80" s="3"/>
      <c r="D80" s="3"/>
      <c r="E80" s="2" t="e">
        <f t="shared" si="28"/>
        <v>#DIV/0!</v>
      </c>
      <c r="F80" s="3"/>
      <c r="G80" s="3"/>
      <c r="H80">
        <f t="shared" si="29"/>
        <v>0</v>
      </c>
      <c r="L80">
        <f t="shared" si="30"/>
        <v>0</v>
      </c>
      <c r="M80">
        <f t="shared" si="31"/>
        <v>0</v>
      </c>
      <c r="O80">
        <f t="shared" si="32"/>
        <v>0</v>
      </c>
    </row>
    <row r="81" spans="2:15" x14ac:dyDescent="0.25">
      <c r="B81" s="3"/>
      <c r="C81" s="3"/>
      <c r="D81" s="3"/>
      <c r="E81" s="2" t="e">
        <f t="shared" si="28"/>
        <v>#DIV/0!</v>
      </c>
      <c r="F81" s="3"/>
      <c r="G81" s="3"/>
      <c r="H81">
        <f t="shared" si="29"/>
        <v>0</v>
      </c>
      <c r="L81">
        <f t="shared" si="30"/>
        <v>0</v>
      </c>
      <c r="M81">
        <f t="shared" si="31"/>
        <v>0</v>
      </c>
      <c r="O81">
        <f t="shared" si="32"/>
        <v>0</v>
      </c>
    </row>
    <row r="82" spans="2:15" x14ac:dyDescent="0.25">
      <c r="B82" s="3"/>
      <c r="C82" s="3"/>
      <c r="D82" s="3"/>
      <c r="E82" s="2" t="e">
        <f t="shared" si="28"/>
        <v>#DIV/0!</v>
      </c>
      <c r="F82" s="3"/>
      <c r="G82" s="3"/>
      <c r="H82">
        <f t="shared" si="29"/>
        <v>0</v>
      </c>
      <c r="L82">
        <f t="shared" si="30"/>
        <v>0</v>
      </c>
      <c r="M82">
        <f t="shared" si="31"/>
        <v>0</v>
      </c>
      <c r="O82">
        <f t="shared" si="32"/>
        <v>0</v>
      </c>
    </row>
    <row r="83" spans="2:15" x14ac:dyDescent="0.25">
      <c r="B83" s="3"/>
      <c r="C83" s="3"/>
      <c r="D83" s="3"/>
      <c r="E83" s="2" t="e">
        <f t="shared" si="28"/>
        <v>#DIV/0!</v>
      </c>
      <c r="F83" s="3"/>
      <c r="G83" s="3"/>
      <c r="H83">
        <f t="shared" si="29"/>
        <v>0</v>
      </c>
      <c r="L83">
        <f t="shared" si="30"/>
        <v>0</v>
      </c>
      <c r="M83">
        <f t="shared" si="31"/>
        <v>0</v>
      </c>
      <c r="O83">
        <f t="shared" si="32"/>
        <v>0</v>
      </c>
    </row>
    <row r="84" spans="2:15" x14ac:dyDescent="0.25">
      <c r="B84" s="3"/>
      <c r="C84" s="3"/>
      <c r="D84" s="3"/>
      <c r="E84" s="2" t="e">
        <f t="shared" si="28"/>
        <v>#DIV/0!</v>
      </c>
      <c r="F84" s="3"/>
      <c r="G84" s="3"/>
      <c r="H84">
        <f t="shared" si="29"/>
        <v>0</v>
      </c>
      <c r="L84">
        <f t="shared" si="30"/>
        <v>0</v>
      </c>
      <c r="M84">
        <f t="shared" si="31"/>
        <v>0</v>
      </c>
      <c r="O84">
        <f t="shared" si="32"/>
        <v>0</v>
      </c>
    </row>
    <row r="85" spans="2:15" x14ac:dyDescent="0.25">
      <c r="B85" s="3"/>
      <c r="C85" s="3"/>
      <c r="D85" s="3"/>
      <c r="E85" s="2" t="e">
        <f t="shared" si="28"/>
        <v>#DIV/0!</v>
      </c>
      <c r="F85" s="3"/>
      <c r="G85" s="3"/>
      <c r="H85">
        <f t="shared" si="29"/>
        <v>0</v>
      </c>
      <c r="L85">
        <f t="shared" si="30"/>
        <v>0</v>
      </c>
      <c r="M85">
        <f t="shared" si="31"/>
        <v>0</v>
      </c>
      <c r="O85">
        <f t="shared" si="32"/>
        <v>0</v>
      </c>
    </row>
    <row r="86" spans="2:15" x14ac:dyDescent="0.25">
      <c r="B86" s="3"/>
      <c r="C86" s="3"/>
      <c r="D86" s="3"/>
      <c r="E86" s="2" t="e">
        <f t="shared" si="28"/>
        <v>#DIV/0!</v>
      </c>
      <c r="F86" s="3"/>
      <c r="G86" s="3"/>
      <c r="H86">
        <f>F86-G86</f>
        <v>0</v>
      </c>
      <c r="L86">
        <f t="shared" si="30"/>
        <v>0</v>
      </c>
      <c r="M86">
        <f t="shared" si="31"/>
        <v>0</v>
      </c>
      <c r="O86">
        <f t="shared" si="32"/>
        <v>0</v>
      </c>
    </row>
    <row r="87" spans="2:15" x14ac:dyDescent="0.25">
      <c r="B87" s="3"/>
      <c r="C87" s="3"/>
      <c r="D87" s="3"/>
      <c r="E87" s="2" t="e">
        <f t="shared" si="28"/>
        <v>#DIV/0!</v>
      </c>
      <c r="F87" s="3"/>
      <c r="G87" s="3"/>
      <c r="H87">
        <f>F87-G87</f>
        <v>0</v>
      </c>
      <c r="L87">
        <f t="shared" si="30"/>
        <v>0</v>
      </c>
      <c r="M87">
        <f t="shared" si="31"/>
        <v>0</v>
      </c>
      <c r="O87">
        <f t="shared" si="32"/>
        <v>0</v>
      </c>
    </row>
    <row r="88" spans="2:15" x14ac:dyDescent="0.25">
      <c r="B88" s="3"/>
      <c r="C88" s="3"/>
      <c r="D88" s="3"/>
      <c r="E88" s="2" t="e">
        <f t="shared" si="28"/>
        <v>#DIV/0!</v>
      </c>
      <c r="F88" s="3"/>
      <c r="G88" s="3"/>
      <c r="H88">
        <f t="shared" ref="H88:H135" si="33">F88-G88</f>
        <v>0</v>
      </c>
      <c r="L88">
        <f t="shared" si="30"/>
        <v>0</v>
      </c>
      <c r="M88">
        <f t="shared" si="31"/>
        <v>0</v>
      </c>
      <c r="O88">
        <f t="shared" si="32"/>
        <v>0</v>
      </c>
    </row>
    <row r="89" spans="2:15" x14ac:dyDescent="0.25">
      <c r="B89" s="3"/>
      <c r="C89" s="3"/>
      <c r="D89" s="3"/>
      <c r="E89" s="2" t="e">
        <f t="shared" si="28"/>
        <v>#DIV/0!</v>
      </c>
      <c r="F89" s="3"/>
      <c r="G89" s="3"/>
      <c r="H89">
        <f t="shared" si="33"/>
        <v>0</v>
      </c>
      <c r="L89">
        <f t="shared" si="30"/>
        <v>0</v>
      </c>
      <c r="M89">
        <f t="shared" si="31"/>
        <v>0</v>
      </c>
      <c r="O89">
        <f t="shared" si="32"/>
        <v>0</v>
      </c>
    </row>
    <row r="90" spans="2:15" x14ac:dyDescent="0.25">
      <c r="B90" s="3"/>
      <c r="C90" s="3"/>
      <c r="D90" s="3"/>
      <c r="E90" s="2" t="e">
        <f t="shared" si="28"/>
        <v>#DIV/0!</v>
      </c>
      <c r="F90" s="3"/>
      <c r="G90" s="3"/>
      <c r="H90">
        <f t="shared" si="33"/>
        <v>0</v>
      </c>
      <c r="L90">
        <f t="shared" si="30"/>
        <v>0</v>
      </c>
      <c r="M90">
        <f t="shared" si="31"/>
        <v>0</v>
      </c>
      <c r="O90">
        <f t="shared" si="32"/>
        <v>0</v>
      </c>
    </row>
    <row r="91" spans="2:15" x14ac:dyDescent="0.25">
      <c r="B91" s="3"/>
      <c r="C91" s="3"/>
      <c r="D91" s="3"/>
      <c r="E91" s="2" t="e">
        <f t="shared" si="28"/>
        <v>#DIV/0!</v>
      </c>
      <c r="F91" s="3"/>
      <c r="G91" s="3"/>
      <c r="H91">
        <f t="shared" si="33"/>
        <v>0</v>
      </c>
      <c r="L91">
        <f t="shared" si="30"/>
        <v>0</v>
      </c>
      <c r="M91">
        <f t="shared" si="31"/>
        <v>0</v>
      </c>
      <c r="O91">
        <f t="shared" si="32"/>
        <v>0</v>
      </c>
    </row>
    <row r="92" spans="2:15" x14ac:dyDescent="0.25">
      <c r="B92" s="3"/>
      <c r="C92" s="3"/>
      <c r="D92" s="3"/>
      <c r="E92" s="2" t="e">
        <f t="shared" si="28"/>
        <v>#DIV/0!</v>
      </c>
      <c r="F92" s="3"/>
      <c r="G92" s="3"/>
      <c r="H92">
        <f t="shared" si="33"/>
        <v>0</v>
      </c>
      <c r="L92">
        <f t="shared" si="30"/>
        <v>0</v>
      </c>
      <c r="M92">
        <f t="shared" si="31"/>
        <v>0</v>
      </c>
      <c r="O92">
        <f t="shared" si="32"/>
        <v>0</v>
      </c>
    </row>
    <row r="93" spans="2:15" x14ac:dyDescent="0.25">
      <c r="B93" s="3"/>
      <c r="C93" s="3"/>
      <c r="D93" s="3"/>
      <c r="E93" s="2" t="e">
        <f t="shared" si="28"/>
        <v>#DIV/0!</v>
      </c>
      <c r="F93" s="3"/>
      <c r="G93" s="3"/>
      <c r="H93">
        <f t="shared" si="33"/>
        <v>0</v>
      </c>
      <c r="L93">
        <f t="shared" si="30"/>
        <v>0</v>
      </c>
      <c r="M93">
        <f t="shared" si="31"/>
        <v>0</v>
      </c>
      <c r="O93">
        <f t="shared" si="32"/>
        <v>0</v>
      </c>
    </row>
    <row r="94" spans="2:15" x14ac:dyDescent="0.25">
      <c r="B94" s="3"/>
      <c r="C94" s="3"/>
      <c r="D94" s="3"/>
      <c r="E94" s="2" t="e">
        <f t="shared" si="28"/>
        <v>#DIV/0!</v>
      </c>
      <c r="F94" s="3"/>
      <c r="G94" s="3"/>
      <c r="H94">
        <f t="shared" si="33"/>
        <v>0</v>
      </c>
      <c r="L94">
        <f t="shared" si="30"/>
        <v>0</v>
      </c>
      <c r="M94">
        <f t="shared" si="31"/>
        <v>0</v>
      </c>
      <c r="O94">
        <f t="shared" si="32"/>
        <v>0</v>
      </c>
    </row>
    <row r="95" spans="2:15" x14ac:dyDescent="0.25">
      <c r="B95" s="3"/>
      <c r="C95" s="3"/>
      <c r="D95" s="3"/>
      <c r="E95" s="2" t="e">
        <f t="shared" si="28"/>
        <v>#DIV/0!</v>
      </c>
      <c r="F95" s="3"/>
      <c r="G95" s="3"/>
      <c r="H95">
        <f t="shared" si="33"/>
        <v>0</v>
      </c>
      <c r="L95">
        <f t="shared" si="30"/>
        <v>0</v>
      </c>
      <c r="M95">
        <f t="shared" si="31"/>
        <v>0</v>
      </c>
      <c r="O95">
        <f t="shared" si="32"/>
        <v>0</v>
      </c>
    </row>
    <row r="96" spans="2:15" x14ac:dyDescent="0.25">
      <c r="B96" s="3"/>
      <c r="C96" s="3"/>
      <c r="D96" s="3"/>
      <c r="E96" s="2" t="e">
        <f t="shared" si="28"/>
        <v>#DIV/0!</v>
      </c>
      <c r="F96" s="3"/>
      <c r="G96" s="3"/>
      <c r="H96">
        <f t="shared" si="33"/>
        <v>0</v>
      </c>
      <c r="L96">
        <f t="shared" si="30"/>
        <v>0</v>
      </c>
      <c r="M96">
        <f t="shared" si="31"/>
        <v>0</v>
      </c>
      <c r="O96">
        <f t="shared" si="32"/>
        <v>0</v>
      </c>
    </row>
    <row r="97" spans="2:15" x14ac:dyDescent="0.25">
      <c r="B97" s="3"/>
      <c r="C97" s="3"/>
      <c r="D97" s="3"/>
      <c r="E97" s="2" t="e">
        <f t="shared" si="28"/>
        <v>#DIV/0!</v>
      </c>
      <c r="F97" s="3"/>
      <c r="G97" s="3"/>
      <c r="H97">
        <f t="shared" si="33"/>
        <v>0</v>
      </c>
      <c r="L97">
        <f t="shared" si="30"/>
        <v>0</v>
      </c>
      <c r="M97">
        <f t="shared" si="31"/>
        <v>0</v>
      </c>
      <c r="O97">
        <f t="shared" si="32"/>
        <v>0</v>
      </c>
    </row>
    <row r="98" spans="2:15" x14ac:dyDescent="0.25">
      <c r="B98" s="3"/>
      <c r="C98" s="3"/>
      <c r="D98" s="3"/>
      <c r="E98" s="2" t="e">
        <f t="shared" si="28"/>
        <v>#DIV/0!</v>
      </c>
      <c r="F98" s="3"/>
      <c r="G98" s="3"/>
      <c r="H98">
        <f t="shared" si="33"/>
        <v>0</v>
      </c>
      <c r="L98">
        <f t="shared" si="30"/>
        <v>0</v>
      </c>
      <c r="M98">
        <f t="shared" si="31"/>
        <v>0</v>
      </c>
      <c r="O98">
        <f t="shared" si="32"/>
        <v>0</v>
      </c>
    </row>
    <row r="99" spans="2:15" x14ac:dyDescent="0.25">
      <c r="B99" s="3"/>
      <c r="C99" s="3"/>
      <c r="D99" s="3"/>
      <c r="E99" s="2" t="e">
        <f t="shared" si="28"/>
        <v>#DIV/0!</v>
      </c>
      <c r="F99" s="3"/>
      <c r="G99" s="3"/>
      <c r="H99">
        <f t="shared" si="33"/>
        <v>0</v>
      </c>
      <c r="L99">
        <f t="shared" si="30"/>
        <v>0</v>
      </c>
      <c r="M99">
        <f t="shared" si="31"/>
        <v>0</v>
      </c>
      <c r="O99">
        <f t="shared" si="32"/>
        <v>0</v>
      </c>
    </row>
    <row r="100" spans="2:15" x14ac:dyDescent="0.25">
      <c r="B100" s="3"/>
      <c r="C100" s="3"/>
      <c r="D100" s="3"/>
      <c r="E100" s="2" t="e">
        <f t="shared" si="28"/>
        <v>#DIV/0!</v>
      </c>
      <c r="F100" s="3"/>
      <c r="G100" s="3"/>
      <c r="H100">
        <f t="shared" si="33"/>
        <v>0</v>
      </c>
      <c r="L100">
        <f t="shared" si="30"/>
        <v>0</v>
      </c>
      <c r="M100">
        <f t="shared" si="31"/>
        <v>0</v>
      </c>
      <c r="O100">
        <f t="shared" si="32"/>
        <v>0</v>
      </c>
    </row>
    <row r="101" spans="2:15" x14ac:dyDescent="0.25">
      <c r="B101" s="3"/>
      <c r="C101" s="3"/>
      <c r="D101" s="3"/>
      <c r="E101" s="2" t="e">
        <f t="shared" si="28"/>
        <v>#DIV/0!</v>
      </c>
      <c r="F101" s="3"/>
      <c r="G101" s="3"/>
      <c r="H101">
        <f t="shared" si="33"/>
        <v>0</v>
      </c>
      <c r="L101">
        <f t="shared" si="30"/>
        <v>0</v>
      </c>
      <c r="M101">
        <f t="shared" si="31"/>
        <v>0</v>
      </c>
      <c r="O101">
        <f t="shared" si="32"/>
        <v>0</v>
      </c>
    </row>
    <row r="102" spans="2:15" x14ac:dyDescent="0.25">
      <c r="B102" s="3"/>
      <c r="C102" s="3"/>
      <c r="D102" s="3"/>
      <c r="E102" s="2" t="e">
        <f t="shared" si="28"/>
        <v>#DIV/0!</v>
      </c>
      <c r="F102" s="3"/>
      <c r="G102" s="3"/>
      <c r="H102">
        <f t="shared" si="33"/>
        <v>0</v>
      </c>
      <c r="L102">
        <f t="shared" si="30"/>
        <v>0</v>
      </c>
      <c r="M102">
        <f t="shared" si="31"/>
        <v>0</v>
      </c>
      <c r="O102">
        <f t="shared" si="32"/>
        <v>0</v>
      </c>
    </row>
    <row r="103" spans="2:15" x14ac:dyDescent="0.25">
      <c r="B103" s="3"/>
      <c r="C103" s="3"/>
      <c r="D103" s="3"/>
      <c r="E103" s="2" t="e">
        <f t="shared" si="28"/>
        <v>#DIV/0!</v>
      </c>
      <c r="F103" s="3"/>
      <c r="G103" s="3"/>
      <c r="H103">
        <f t="shared" si="33"/>
        <v>0</v>
      </c>
      <c r="L103">
        <f t="shared" si="30"/>
        <v>0</v>
      </c>
      <c r="M103">
        <f t="shared" si="31"/>
        <v>0</v>
      </c>
      <c r="O103">
        <f t="shared" si="32"/>
        <v>0</v>
      </c>
    </row>
    <row r="104" spans="2:15" x14ac:dyDescent="0.25">
      <c r="B104" s="3"/>
      <c r="C104" s="3"/>
      <c r="D104" s="3"/>
      <c r="E104" s="2" t="e">
        <f t="shared" si="28"/>
        <v>#DIV/0!</v>
      </c>
      <c r="F104" s="3"/>
      <c r="G104" s="3"/>
      <c r="H104">
        <f t="shared" si="33"/>
        <v>0</v>
      </c>
      <c r="L104">
        <f t="shared" si="30"/>
        <v>0</v>
      </c>
      <c r="M104">
        <f t="shared" si="31"/>
        <v>0</v>
      </c>
      <c r="O104">
        <f t="shared" si="32"/>
        <v>0</v>
      </c>
    </row>
    <row r="105" spans="2:15" x14ac:dyDescent="0.25">
      <c r="B105" s="3"/>
      <c r="C105" s="3"/>
      <c r="D105" s="3"/>
      <c r="E105" s="2" t="e">
        <f t="shared" si="28"/>
        <v>#DIV/0!</v>
      </c>
      <c r="F105" s="3"/>
      <c r="G105" s="3"/>
      <c r="H105">
        <f t="shared" si="33"/>
        <v>0</v>
      </c>
      <c r="L105">
        <f t="shared" si="30"/>
        <v>0</v>
      </c>
      <c r="M105">
        <f t="shared" si="31"/>
        <v>0</v>
      </c>
      <c r="O105">
        <f t="shared" si="32"/>
        <v>0</v>
      </c>
    </row>
    <row r="106" spans="2:15" x14ac:dyDescent="0.25">
      <c r="B106" s="3"/>
      <c r="C106" s="3"/>
      <c r="D106" s="3"/>
      <c r="E106" s="2" t="e">
        <f t="shared" si="28"/>
        <v>#DIV/0!</v>
      </c>
      <c r="F106" s="3"/>
      <c r="G106" s="3"/>
      <c r="H106">
        <f t="shared" si="33"/>
        <v>0</v>
      </c>
      <c r="L106">
        <f t="shared" si="30"/>
        <v>0</v>
      </c>
      <c r="M106">
        <f t="shared" si="31"/>
        <v>0</v>
      </c>
      <c r="O106">
        <f t="shared" si="32"/>
        <v>0</v>
      </c>
    </row>
    <row r="107" spans="2:15" x14ac:dyDescent="0.25">
      <c r="B107" s="3"/>
      <c r="C107" s="3"/>
      <c r="D107" s="3"/>
      <c r="E107" s="2" t="e">
        <f t="shared" si="28"/>
        <v>#DIV/0!</v>
      </c>
      <c r="F107" s="3"/>
      <c r="G107" s="3"/>
      <c r="H107">
        <f>F107-G107</f>
        <v>0</v>
      </c>
      <c r="L107">
        <f t="shared" si="30"/>
        <v>0</v>
      </c>
      <c r="M107">
        <f t="shared" si="31"/>
        <v>0</v>
      </c>
      <c r="O107">
        <f t="shared" si="32"/>
        <v>0</v>
      </c>
    </row>
    <row r="108" spans="2:15" x14ac:dyDescent="0.25">
      <c r="B108" s="3"/>
      <c r="C108" s="3"/>
      <c r="D108" s="3"/>
      <c r="E108" s="2" t="e">
        <f t="shared" si="28"/>
        <v>#DIV/0!</v>
      </c>
      <c r="F108" s="3"/>
      <c r="G108" s="3"/>
      <c r="H108">
        <f t="shared" ref="H108" si="34">F108-G108</f>
        <v>0</v>
      </c>
      <c r="L108">
        <f t="shared" si="30"/>
        <v>0</v>
      </c>
      <c r="M108">
        <f t="shared" si="31"/>
        <v>0</v>
      </c>
      <c r="O108">
        <f t="shared" si="32"/>
        <v>0</v>
      </c>
    </row>
    <row r="109" spans="2:15" x14ac:dyDescent="0.25">
      <c r="B109" s="3"/>
      <c r="C109" s="3"/>
      <c r="D109" s="3"/>
      <c r="E109" s="2" t="e">
        <f t="shared" si="28"/>
        <v>#DIV/0!</v>
      </c>
      <c r="F109" s="3"/>
      <c r="G109" s="3"/>
      <c r="H109">
        <f t="shared" si="33"/>
        <v>0</v>
      </c>
      <c r="L109">
        <f t="shared" si="30"/>
        <v>0</v>
      </c>
      <c r="M109">
        <f t="shared" si="31"/>
        <v>0</v>
      </c>
      <c r="O109">
        <f t="shared" si="32"/>
        <v>0</v>
      </c>
    </row>
    <row r="110" spans="2:15" x14ac:dyDescent="0.25">
      <c r="B110" s="3"/>
      <c r="C110" s="3"/>
      <c r="D110" s="3"/>
      <c r="E110" s="2" t="e">
        <f t="shared" si="28"/>
        <v>#DIV/0!</v>
      </c>
      <c r="F110" s="3"/>
      <c r="G110" s="3"/>
      <c r="H110">
        <f t="shared" si="33"/>
        <v>0</v>
      </c>
      <c r="L110">
        <f t="shared" si="30"/>
        <v>0</v>
      </c>
      <c r="M110">
        <f t="shared" si="31"/>
        <v>0</v>
      </c>
      <c r="O110">
        <f t="shared" si="32"/>
        <v>0</v>
      </c>
    </row>
    <row r="111" spans="2:15" x14ac:dyDescent="0.25">
      <c r="B111" s="3"/>
      <c r="C111" s="3"/>
      <c r="D111" s="3"/>
      <c r="E111" s="2" t="e">
        <f t="shared" si="28"/>
        <v>#DIV/0!</v>
      </c>
      <c r="F111" s="3"/>
      <c r="G111" s="3"/>
      <c r="H111">
        <f t="shared" si="33"/>
        <v>0</v>
      </c>
      <c r="L111">
        <f t="shared" si="30"/>
        <v>0</v>
      </c>
      <c r="M111">
        <f t="shared" si="31"/>
        <v>0</v>
      </c>
      <c r="O111">
        <f t="shared" si="32"/>
        <v>0</v>
      </c>
    </row>
    <row r="112" spans="2:15" x14ac:dyDescent="0.25">
      <c r="B112" s="3"/>
      <c r="C112" s="3"/>
      <c r="D112" s="3"/>
      <c r="E112" s="2" t="e">
        <f t="shared" si="28"/>
        <v>#DIV/0!</v>
      </c>
      <c r="F112" s="3"/>
      <c r="G112" s="3"/>
      <c r="H112">
        <f t="shared" si="33"/>
        <v>0</v>
      </c>
      <c r="L112">
        <f t="shared" si="30"/>
        <v>0</v>
      </c>
      <c r="M112">
        <f t="shared" si="31"/>
        <v>0</v>
      </c>
      <c r="O112">
        <f t="shared" si="32"/>
        <v>0</v>
      </c>
    </row>
    <row r="113" spans="2:15" x14ac:dyDescent="0.25">
      <c r="B113" s="3"/>
      <c r="C113" s="3"/>
      <c r="D113" s="3"/>
      <c r="E113" s="2" t="e">
        <f t="shared" si="28"/>
        <v>#DIV/0!</v>
      </c>
      <c r="F113" s="3"/>
      <c r="G113" s="3"/>
      <c r="H113">
        <f t="shared" si="33"/>
        <v>0</v>
      </c>
      <c r="L113">
        <f t="shared" si="30"/>
        <v>0</v>
      </c>
      <c r="M113">
        <f t="shared" si="31"/>
        <v>0</v>
      </c>
      <c r="O113">
        <f t="shared" si="32"/>
        <v>0</v>
      </c>
    </row>
    <row r="114" spans="2:15" x14ac:dyDescent="0.25">
      <c r="B114" s="3"/>
      <c r="C114" s="3"/>
      <c r="D114" s="3"/>
      <c r="E114" s="2" t="e">
        <f t="shared" si="28"/>
        <v>#DIV/0!</v>
      </c>
      <c r="F114" s="3"/>
      <c r="G114" s="3"/>
      <c r="H114">
        <f t="shared" si="33"/>
        <v>0</v>
      </c>
      <c r="L114">
        <f t="shared" si="30"/>
        <v>0</v>
      </c>
      <c r="M114">
        <f t="shared" si="31"/>
        <v>0</v>
      </c>
      <c r="O114">
        <f t="shared" si="32"/>
        <v>0</v>
      </c>
    </row>
    <row r="115" spans="2:15" x14ac:dyDescent="0.25">
      <c r="B115" s="3"/>
      <c r="C115" s="3"/>
      <c r="D115" s="3"/>
      <c r="E115" s="2" t="e">
        <f t="shared" si="28"/>
        <v>#DIV/0!</v>
      </c>
      <c r="F115" s="3"/>
      <c r="G115" s="3"/>
      <c r="H115">
        <f t="shared" si="33"/>
        <v>0</v>
      </c>
      <c r="L115">
        <f t="shared" si="30"/>
        <v>0</v>
      </c>
      <c r="M115">
        <f t="shared" si="31"/>
        <v>0</v>
      </c>
      <c r="O115">
        <f t="shared" si="32"/>
        <v>0</v>
      </c>
    </row>
    <row r="116" spans="2:15" x14ac:dyDescent="0.25">
      <c r="B116" s="3"/>
      <c r="C116" s="3"/>
      <c r="D116" s="3"/>
      <c r="E116" s="2" t="e">
        <f t="shared" si="28"/>
        <v>#DIV/0!</v>
      </c>
      <c r="F116" s="3"/>
      <c r="G116" s="3"/>
      <c r="H116">
        <f t="shared" si="33"/>
        <v>0</v>
      </c>
      <c r="L116">
        <f t="shared" si="30"/>
        <v>0</v>
      </c>
      <c r="M116">
        <f t="shared" si="31"/>
        <v>0</v>
      </c>
      <c r="O116">
        <f t="shared" si="32"/>
        <v>0</v>
      </c>
    </row>
    <row r="117" spans="2:15" x14ac:dyDescent="0.25">
      <c r="B117" s="3"/>
      <c r="C117" s="3"/>
      <c r="D117" s="3"/>
      <c r="E117" s="2" t="e">
        <f t="shared" si="28"/>
        <v>#DIV/0!</v>
      </c>
      <c r="F117" s="3"/>
      <c r="G117" s="3"/>
      <c r="H117">
        <f t="shared" si="33"/>
        <v>0</v>
      </c>
      <c r="L117">
        <f t="shared" si="30"/>
        <v>0</v>
      </c>
      <c r="M117">
        <f t="shared" si="31"/>
        <v>0</v>
      </c>
      <c r="O117">
        <f t="shared" si="32"/>
        <v>0</v>
      </c>
    </row>
    <row r="118" spans="2:15" x14ac:dyDescent="0.25">
      <c r="B118" s="3"/>
      <c r="C118" s="3"/>
      <c r="D118" s="3"/>
      <c r="E118" s="2" t="e">
        <f t="shared" si="28"/>
        <v>#DIV/0!</v>
      </c>
      <c r="F118" s="3"/>
      <c r="G118" s="3"/>
      <c r="H118">
        <f t="shared" si="33"/>
        <v>0</v>
      </c>
      <c r="L118">
        <f t="shared" si="30"/>
        <v>0</v>
      </c>
      <c r="M118">
        <f t="shared" si="31"/>
        <v>0</v>
      </c>
      <c r="O118">
        <f t="shared" si="32"/>
        <v>0</v>
      </c>
    </row>
    <row r="119" spans="2:15" x14ac:dyDescent="0.25">
      <c r="B119" s="3"/>
      <c r="C119" s="3"/>
      <c r="D119" s="3"/>
      <c r="E119" s="2" t="e">
        <f t="shared" si="28"/>
        <v>#DIV/0!</v>
      </c>
      <c r="F119" s="3"/>
      <c r="G119" s="3"/>
      <c r="H119">
        <f t="shared" si="33"/>
        <v>0</v>
      </c>
      <c r="L119">
        <f t="shared" si="30"/>
        <v>0</v>
      </c>
      <c r="M119">
        <f t="shared" si="31"/>
        <v>0</v>
      </c>
      <c r="O119">
        <f t="shared" si="32"/>
        <v>0</v>
      </c>
    </row>
    <row r="120" spans="2:15" x14ac:dyDescent="0.25">
      <c r="B120" s="3"/>
      <c r="C120" s="3"/>
      <c r="D120" s="3"/>
      <c r="E120" s="2" t="e">
        <f t="shared" si="28"/>
        <v>#DIV/0!</v>
      </c>
      <c r="F120" s="3"/>
      <c r="G120" s="3"/>
      <c r="H120">
        <f t="shared" si="33"/>
        <v>0</v>
      </c>
      <c r="L120">
        <f t="shared" si="30"/>
        <v>0</v>
      </c>
      <c r="M120">
        <f t="shared" si="31"/>
        <v>0</v>
      </c>
      <c r="O120">
        <f t="shared" si="32"/>
        <v>0</v>
      </c>
    </row>
    <row r="121" spans="2:15" x14ac:dyDescent="0.25">
      <c r="B121" s="3"/>
      <c r="C121" s="3"/>
      <c r="D121" s="3"/>
      <c r="E121" s="2" t="e">
        <f t="shared" si="28"/>
        <v>#DIV/0!</v>
      </c>
      <c r="F121" s="3"/>
      <c r="G121" s="3"/>
      <c r="H121">
        <f t="shared" si="33"/>
        <v>0</v>
      </c>
      <c r="L121">
        <f t="shared" si="30"/>
        <v>0</v>
      </c>
      <c r="M121">
        <f t="shared" si="31"/>
        <v>0</v>
      </c>
      <c r="O121">
        <f t="shared" si="32"/>
        <v>0</v>
      </c>
    </row>
    <row r="122" spans="2:15" x14ac:dyDescent="0.25">
      <c r="B122" s="3"/>
      <c r="C122" s="3"/>
      <c r="D122" s="3"/>
      <c r="E122" s="2" t="e">
        <f t="shared" si="28"/>
        <v>#DIV/0!</v>
      </c>
      <c r="F122" s="3"/>
      <c r="G122" s="3"/>
      <c r="H122">
        <f t="shared" si="33"/>
        <v>0</v>
      </c>
      <c r="L122">
        <f t="shared" si="30"/>
        <v>0</v>
      </c>
      <c r="M122">
        <f t="shared" si="31"/>
        <v>0</v>
      </c>
      <c r="O122">
        <f t="shared" si="32"/>
        <v>0</v>
      </c>
    </row>
    <row r="123" spans="2:15" x14ac:dyDescent="0.25">
      <c r="B123" s="3"/>
      <c r="C123" s="3"/>
      <c r="D123" s="3"/>
      <c r="E123" s="2" t="e">
        <f t="shared" si="28"/>
        <v>#DIV/0!</v>
      </c>
      <c r="F123" s="3"/>
      <c r="G123" s="3"/>
      <c r="H123">
        <f t="shared" si="33"/>
        <v>0</v>
      </c>
      <c r="L123">
        <f t="shared" si="30"/>
        <v>0</v>
      </c>
      <c r="M123">
        <f t="shared" si="31"/>
        <v>0</v>
      </c>
      <c r="O123">
        <f t="shared" si="32"/>
        <v>0</v>
      </c>
    </row>
    <row r="124" spans="2:15" x14ac:dyDescent="0.25">
      <c r="B124" s="3"/>
      <c r="C124" s="3"/>
      <c r="D124" s="3"/>
      <c r="E124" s="2" t="e">
        <f t="shared" si="28"/>
        <v>#DIV/0!</v>
      </c>
      <c r="F124" s="3"/>
      <c r="G124" s="3"/>
      <c r="H124">
        <f t="shared" si="33"/>
        <v>0</v>
      </c>
      <c r="L124">
        <f t="shared" si="30"/>
        <v>0</v>
      </c>
      <c r="M124">
        <f t="shared" si="31"/>
        <v>0</v>
      </c>
      <c r="O124">
        <f t="shared" si="32"/>
        <v>0</v>
      </c>
    </row>
    <row r="125" spans="2:15" x14ac:dyDescent="0.25">
      <c r="B125" s="3"/>
      <c r="C125" s="3"/>
      <c r="D125" s="3"/>
      <c r="E125" s="2" t="e">
        <f t="shared" si="28"/>
        <v>#DIV/0!</v>
      </c>
      <c r="F125" s="3"/>
      <c r="G125" s="3"/>
      <c r="H125">
        <f t="shared" si="33"/>
        <v>0</v>
      </c>
      <c r="L125">
        <f t="shared" si="30"/>
        <v>0</v>
      </c>
      <c r="M125">
        <f t="shared" si="31"/>
        <v>0</v>
      </c>
      <c r="O125">
        <f t="shared" si="32"/>
        <v>0</v>
      </c>
    </row>
    <row r="126" spans="2:15" x14ac:dyDescent="0.25">
      <c r="B126" s="3"/>
      <c r="C126" s="3"/>
      <c r="D126" s="3"/>
      <c r="E126" s="2" t="e">
        <f t="shared" si="28"/>
        <v>#DIV/0!</v>
      </c>
      <c r="F126" s="3"/>
      <c r="G126" s="3"/>
      <c r="H126">
        <f t="shared" si="33"/>
        <v>0</v>
      </c>
      <c r="L126">
        <f t="shared" si="30"/>
        <v>0</v>
      </c>
      <c r="M126">
        <f t="shared" si="31"/>
        <v>0</v>
      </c>
      <c r="O126">
        <f t="shared" si="32"/>
        <v>0</v>
      </c>
    </row>
    <row r="127" spans="2:15" x14ac:dyDescent="0.25">
      <c r="B127" s="3"/>
      <c r="C127" s="3"/>
      <c r="D127" s="3"/>
      <c r="E127" s="2" t="e">
        <f t="shared" si="28"/>
        <v>#DIV/0!</v>
      </c>
      <c r="F127" s="3"/>
      <c r="G127" s="3"/>
      <c r="H127">
        <f t="shared" si="33"/>
        <v>0</v>
      </c>
      <c r="L127">
        <f t="shared" si="30"/>
        <v>0</v>
      </c>
      <c r="M127">
        <f t="shared" si="31"/>
        <v>0</v>
      </c>
      <c r="O127">
        <f t="shared" si="32"/>
        <v>0</v>
      </c>
    </row>
    <row r="128" spans="2:15" x14ac:dyDescent="0.25">
      <c r="B128" s="3"/>
      <c r="C128" s="3"/>
      <c r="D128" s="3"/>
      <c r="E128" s="2" t="e">
        <f t="shared" si="28"/>
        <v>#DIV/0!</v>
      </c>
      <c r="F128" s="3"/>
      <c r="G128" s="3"/>
      <c r="H128">
        <f t="shared" si="33"/>
        <v>0</v>
      </c>
      <c r="L128">
        <f t="shared" si="30"/>
        <v>0</v>
      </c>
      <c r="M128">
        <f t="shared" si="31"/>
        <v>0</v>
      </c>
      <c r="O128">
        <f t="shared" si="32"/>
        <v>0</v>
      </c>
    </row>
    <row r="129" spans="2:15" x14ac:dyDescent="0.25">
      <c r="B129" s="3"/>
      <c r="C129" s="3"/>
      <c r="D129" s="3"/>
      <c r="E129" s="2" t="e">
        <f t="shared" si="28"/>
        <v>#DIV/0!</v>
      </c>
      <c r="F129" s="3"/>
      <c r="G129" s="3"/>
      <c r="H129">
        <f t="shared" si="33"/>
        <v>0</v>
      </c>
      <c r="L129">
        <f t="shared" si="30"/>
        <v>0</v>
      </c>
      <c r="M129">
        <f t="shared" si="31"/>
        <v>0</v>
      </c>
      <c r="O129">
        <f t="shared" si="32"/>
        <v>0</v>
      </c>
    </row>
    <row r="130" spans="2:15" x14ac:dyDescent="0.25">
      <c r="B130" s="3"/>
      <c r="C130" s="3"/>
      <c r="D130" s="3"/>
      <c r="E130" s="2" t="e">
        <f t="shared" si="28"/>
        <v>#DIV/0!</v>
      </c>
      <c r="F130" s="3"/>
      <c r="G130" s="3"/>
      <c r="H130">
        <f t="shared" si="33"/>
        <v>0</v>
      </c>
      <c r="L130">
        <f t="shared" si="30"/>
        <v>0</v>
      </c>
      <c r="M130">
        <f t="shared" si="31"/>
        <v>0</v>
      </c>
      <c r="O130">
        <f t="shared" si="32"/>
        <v>0</v>
      </c>
    </row>
    <row r="131" spans="2:15" x14ac:dyDescent="0.25">
      <c r="B131" s="3"/>
      <c r="C131" s="3"/>
      <c r="D131" s="3"/>
      <c r="E131" s="2" t="e">
        <f t="shared" si="28"/>
        <v>#DIV/0!</v>
      </c>
      <c r="F131" s="3"/>
      <c r="G131" s="3"/>
      <c r="H131">
        <f t="shared" si="33"/>
        <v>0</v>
      </c>
      <c r="L131">
        <f t="shared" si="30"/>
        <v>0</v>
      </c>
      <c r="M131">
        <f t="shared" si="31"/>
        <v>0</v>
      </c>
      <c r="O131">
        <f t="shared" si="32"/>
        <v>0</v>
      </c>
    </row>
    <row r="132" spans="2:15" x14ac:dyDescent="0.25">
      <c r="B132" s="3"/>
      <c r="C132" s="3"/>
      <c r="D132" s="3"/>
      <c r="E132" s="2" t="e">
        <f t="shared" si="28"/>
        <v>#DIV/0!</v>
      </c>
      <c r="F132" s="3"/>
      <c r="G132" s="3"/>
      <c r="H132">
        <f t="shared" si="33"/>
        <v>0</v>
      </c>
      <c r="L132">
        <f t="shared" si="30"/>
        <v>0</v>
      </c>
      <c r="M132">
        <f t="shared" si="31"/>
        <v>0</v>
      </c>
      <c r="O132">
        <f t="shared" si="32"/>
        <v>0</v>
      </c>
    </row>
    <row r="133" spans="2:15" x14ac:dyDescent="0.25">
      <c r="B133" s="3"/>
      <c r="C133" s="3"/>
      <c r="D133" s="3"/>
      <c r="E133" s="2" t="e">
        <f t="shared" si="28"/>
        <v>#DIV/0!</v>
      </c>
      <c r="F133" s="3"/>
      <c r="G133" s="3"/>
      <c r="H133">
        <f t="shared" si="33"/>
        <v>0</v>
      </c>
      <c r="L133">
        <f t="shared" si="30"/>
        <v>0</v>
      </c>
      <c r="M133">
        <f t="shared" si="31"/>
        <v>0</v>
      </c>
      <c r="O133">
        <f t="shared" si="32"/>
        <v>0</v>
      </c>
    </row>
    <row r="134" spans="2:15" x14ac:dyDescent="0.25">
      <c r="B134" s="3"/>
      <c r="C134" s="3"/>
      <c r="D134" s="3"/>
      <c r="E134" s="2" t="e">
        <f t="shared" si="28"/>
        <v>#DIV/0!</v>
      </c>
      <c r="F134" s="3"/>
      <c r="G134" s="3"/>
      <c r="H134">
        <f t="shared" si="33"/>
        <v>0</v>
      </c>
      <c r="L134">
        <f t="shared" si="30"/>
        <v>0</v>
      </c>
      <c r="M134">
        <f t="shared" si="31"/>
        <v>0</v>
      </c>
      <c r="O134">
        <f t="shared" si="32"/>
        <v>0</v>
      </c>
    </row>
    <row r="135" spans="2:15" x14ac:dyDescent="0.25">
      <c r="B135" s="3"/>
      <c r="C135" s="3"/>
      <c r="D135" s="3"/>
      <c r="E135" s="2" t="e">
        <f t="shared" si="28"/>
        <v>#DIV/0!</v>
      </c>
      <c r="F135" s="3"/>
      <c r="G135" s="3"/>
      <c r="H135">
        <f t="shared" si="33"/>
        <v>0</v>
      </c>
      <c r="L135">
        <f t="shared" si="30"/>
        <v>0</v>
      </c>
      <c r="M135">
        <f t="shared" si="31"/>
        <v>0</v>
      </c>
      <c r="O135">
        <f t="shared" si="32"/>
        <v>0</v>
      </c>
    </row>
    <row r="136" spans="2:15" ht="15.75" customHeight="1" x14ac:dyDescent="0.25">
      <c r="B136" s="3"/>
      <c r="C136" s="3"/>
      <c r="D136" s="3"/>
      <c r="E136" s="2" t="e">
        <f t="shared" si="28"/>
        <v>#DIV/0!</v>
      </c>
      <c r="F136" s="3"/>
      <c r="G136" s="3"/>
      <c r="H136">
        <f>F136-G136</f>
        <v>0</v>
      </c>
      <c r="L136">
        <f t="shared" si="30"/>
        <v>0</v>
      </c>
      <c r="M136">
        <f t="shared" si="31"/>
        <v>0</v>
      </c>
      <c r="O136">
        <f t="shared" si="32"/>
        <v>0</v>
      </c>
    </row>
    <row r="137" spans="2:15" ht="15" customHeight="1" x14ac:dyDescent="0.25">
      <c r="B137" s="3"/>
      <c r="C137" s="3"/>
      <c r="D137" s="3"/>
      <c r="E137" s="2" t="e">
        <f t="shared" si="28"/>
        <v>#DIV/0!</v>
      </c>
      <c r="F137" s="3"/>
      <c r="G137" s="3"/>
      <c r="H137">
        <f t="shared" ref="H137:H200" si="35">F137-G137</f>
        <v>0</v>
      </c>
      <c r="L137">
        <f t="shared" si="30"/>
        <v>0</v>
      </c>
      <c r="M137">
        <f t="shared" si="31"/>
        <v>0</v>
      </c>
      <c r="O137">
        <f t="shared" si="32"/>
        <v>0</v>
      </c>
    </row>
    <row r="138" spans="2:15" x14ac:dyDescent="0.25">
      <c r="B138" s="3"/>
      <c r="C138" s="3"/>
      <c r="D138" s="3"/>
      <c r="E138" s="2" t="e">
        <f t="shared" si="28"/>
        <v>#DIV/0!</v>
      </c>
      <c r="F138" s="3"/>
      <c r="G138" s="3"/>
      <c r="H138">
        <f t="shared" si="35"/>
        <v>0</v>
      </c>
      <c r="L138">
        <f t="shared" si="30"/>
        <v>0</v>
      </c>
      <c r="M138">
        <f t="shared" si="31"/>
        <v>0</v>
      </c>
      <c r="O138">
        <f t="shared" si="32"/>
        <v>0</v>
      </c>
    </row>
    <row r="139" spans="2:15" x14ac:dyDescent="0.25">
      <c r="B139" s="3"/>
      <c r="C139" s="3"/>
      <c r="D139" s="3"/>
      <c r="E139" s="2" t="e">
        <f t="shared" si="28"/>
        <v>#DIV/0!</v>
      </c>
      <c r="H139">
        <f t="shared" si="35"/>
        <v>0</v>
      </c>
      <c r="L139">
        <v>0</v>
      </c>
      <c r="M139">
        <f t="shared" si="31"/>
        <v>0</v>
      </c>
      <c r="O139">
        <f t="shared" si="32"/>
        <v>0</v>
      </c>
    </row>
    <row r="140" spans="2:15" ht="14.25" customHeight="1" x14ac:dyDescent="0.25">
      <c r="B140" s="3"/>
      <c r="C140" s="3"/>
      <c r="D140" s="3"/>
      <c r="E140" s="2" t="e">
        <f t="shared" si="28"/>
        <v>#DIV/0!</v>
      </c>
      <c r="H140">
        <f t="shared" si="35"/>
        <v>0</v>
      </c>
      <c r="L140">
        <v>0</v>
      </c>
      <c r="M140">
        <f t="shared" si="31"/>
        <v>0</v>
      </c>
      <c r="O140">
        <f t="shared" si="32"/>
        <v>0</v>
      </c>
    </row>
    <row r="141" spans="2:15" x14ac:dyDescent="0.25">
      <c r="B141" s="3"/>
      <c r="C141" s="3"/>
      <c r="D141" s="3"/>
      <c r="E141" s="2" t="e">
        <f t="shared" si="28"/>
        <v>#DIV/0!</v>
      </c>
      <c r="H141">
        <f t="shared" si="35"/>
        <v>0</v>
      </c>
      <c r="L141">
        <f t="shared" ref="L141:L148" si="36">B141*10</f>
        <v>0</v>
      </c>
      <c r="M141">
        <f t="shared" si="31"/>
        <v>0</v>
      </c>
      <c r="O141">
        <f t="shared" si="32"/>
        <v>0</v>
      </c>
    </row>
    <row r="142" spans="2:15" x14ac:dyDescent="0.25">
      <c r="B142" s="3"/>
      <c r="C142" s="3"/>
      <c r="D142" s="3"/>
      <c r="E142" s="2" t="e">
        <f t="shared" si="28"/>
        <v>#DIV/0!</v>
      </c>
      <c r="H142">
        <f t="shared" si="35"/>
        <v>0</v>
      </c>
      <c r="L142">
        <f t="shared" si="36"/>
        <v>0</v>
      </c>
      <c r="M142">
        <f t="shared" ref="M142:M188" si="37">D142*5</f>
        <v>0</v>
      </c>
      <c r="O142">
        <f>SUM(I142:N142)</f>
        <v>0</v>
      </c>
    </row>
    <row r="143" spans="2:15" x14ac:dyDescent="0.25">
      <c r="B143" s="3"/>
      <c r="C143" s="3"/>
      <c r="D143" s="3"/>
      <c r="E143" s="2" t="e">
        <f t="shared" si="28"/>
        <v>#DIV/0!</v>
      </c>
      <c r="H143">
        <f t="shared" si="35"/>
        <v>0</v>
      </c>
      <c r="L143">
        <f t="shared" si="36"/>
        <v>0</v>
      </c>
      <c r="M143">
        <f t="shared" si="37"/>
        <v>0</v>
      </c>
      <c r="O143">
        <f t="shared" ref="O143:O206" si="38">SUM(I143:N143)</f>
        <v>0</v>
      </c>
    </row>
    <row r="144" spans="2:15" x14ac:dyDescent="0.25">
      <c r="B144" s="3"/>
      <c r="C144" s="3"/>
      <c r="D144" s="3"/>
      <c r="E144" s="2" t="e">
        <f t="shared" si="28"/>
        <v>#DIV/0!</v>
      </c>
      <c r="L144">
        <f t="shared" si="36"/>
        <v>0</v>
      </c>
      <c r="M144">
        <f t="shared" si="37"/>
        <v>0</v>
      </c>
      <c r="O144">
        <f t="shared" si="38"/>
        <v>0</v>
      </c>
    </row>
    <row r="145" spans="2:15" x14ac:dyDescent="0.25">
      <c r="B145" s="3"/>
      <c r="C145" s="3"/>
      <c r="D145" s="3"/>
      <c r="E145" s="2" t="e">
        <f t="shared" si="28"/>
        <v>#DIV/0!</v>
      </c>
      <c r="H145">
        <f t="shared" ref="H145:H150" si="39">F145-G145</f>
        <v>0</v>
      </c>
      <c r="L145">
        <f t="shared" si="36"/>
        <v>0</v>
      </c>
      <c r="M145">
        <f t="shared" si="37"/>
        <v>0</v>
      </c>
      <c r="O145">
        <f t="shared" si="38"/>
        <v>0</v>
      </c>
    </row>
    <row r="146" spans="2:15" x14ac:dyDescent="0.25">
      <c r="B146" s="3"/>
      <c r="C146" s="3"/>
      <c r="D146" s="3"/>
      <c r="E146" s="2" t="e">
        <f t="shared" si="28"/>
        <v>#DIV/0!</v>
      </c>
      <c r="H146">
        <f t="shared" si="39"/>
        <v>0</v>
      </c>
      <c r="L146">
        <f t="shared" si="36"/>
        <v>0</v>
      </c>
      <c r="M146">
        <f t="shared" si="37"/>
        <v>0</v>
      </c>
      <c r="O146">
        <f t="shared" si="38"/>
        <v>0</v>
      </c>
    </row>
    <row r="147" spans="2:15" x14ac:dyDescent="0.25">
      <c r="B147" s="3"/>
      <c r="C147" s="3"/>
      <c r="D147" s="3"/>
      <c r="E147" s="2" t="e">
        <f t="shared" si="28"/>
        <v>#DIV/0!</v>
      </c>
      <c r="H147">
        <f t="shared" si="39"/>
        <v>0</v>
      </c>
      <c r="L147">
        <f t="shared" si="36"/>
        <v>0</v>
      </c>
      <c r="M147">
        <f t="shared" si="37"/>
        <v>0</v>
      </c>
      <c r="O147">
        <f t="shared" si="38"/>
        <v>0</v>
      </c>
    </row>
    <row r="148" spans="2:15" x14ac:dyDescent="0.25">
      <c r="B148" s="3"/>
      <c r="C148" s="3"/>
      <c r="D148" s="3"/>
      <c r="E148" s="2" t="e">
        <f t="shared" si="28"/>
        <v>#DIV/0!</v>
      </c>
      <c r="H148">
        <f t="shared" si="39"/>
        <v>0</v>
      </c>
      <c r="L148">
        <f t="shared" si="36"/>
        <v>0</v>
      </c>
      <c r="M148">
        <f t="shared" si="37"/>
        <v>0</v>
      </c>
      <c r="O148">
        <f t="shared" si="38"/>
        <v>0</v>
      </c>
    </row>
    <row r="149" spans="2:15" ht="14.25" customHeight="1" x14ac:dyDescent="0.25">
      <c r="B149" s="3"/>
      <c r="C149" s="3"/>
      <c r="D149" s="3"/>
      <c r="E149" s="2" t="e">
        <f t="shared" si="28"/>
        <v>#DIV/0!</v>
      </c>
      <c r="H149">
        <f t="shared" si="39"/>
        <v>0</v>
      </c>
      <c r="L149">
        <v>0</v>
      </c>
      <c r="M149">
        <f t="shared" si="37"/>
        <v>0</v>
      </c>
      <c r="O149">
        <f t="shared" si="38"/>
        <v>0</v>
      </c>
    </row>
    <row r="150" spans="2:15" x14ac:dyDescent="0.25">
      <c r="B150" s="3"/>
      <c r="C150" s="3"/>
      <c r="D150" s="3"/>
      <c r="E150" s="2" t="e">
        <f t="shared" si="28"/>
        <v>#DIV/0!</v>
      </c>
      <c r="H150">
        <f t="shared" si="39"/>
        <v>0</v>
      </c>
      <c r="L150">
        <f t="shared" ref="L150:L213" si="40">B150*10</f>
        <v>0</v>
      </c>
      <c r="M150">
        <f t="shared" si="37"/>
        <v>0</v>
      </c>
      <c r="O150">
        <f t="shared" si="38"/>
        <v>0</v>
      </c>
    </row>
    <row r="151" spans="2:15" x14ac:dyDescent="0.25">
      <c r="B151" s="3"/>
      <c r="C151" s="3"/>
      <c r="D151" s="3"/>
      <c r="E151" s="2" t="e">
        <f t="shared" si="28"/>
        <v>#DIV/0!</v>
      </c>
      <c r="H151">
        <f t="shared" si="35"/>
        <v>0</v>
      </c>
      <c r="L151">
        <f t="shared" si="40"/>
        <v>0</v>
      </c>
      <c r="M151">
        <f t="shared" si="37"/>
        <v>0</v>
      </c>
      <c r="O151">
        <f t="shared" si="38"/>
        <v>0</v>
      </c>
    </row>
    <row r="152" spans="2:15" x14ac:dyDescent="0.25">
      <c r="B152" s="3"/>
      <c r="C152" s="3"/>
      <c r="D152" s="3"/>
      <c r="E152" s="2" t="e">
        <f t="shared" si="28"/>
        <v>#DIV/0!</v>
      </c>
      <c r="H152">
        <f t="shared" si="35"/>
        <v>0</v>
      </c>
      <c r="L152">
        <f t="shared" si="40"/>
        <v>0</v>
      </c>
      <c r="M152">
        <f t="shared" si="37"/>
        <v>0</v>
      </c>
      <c r="O152">
        <f t="shared" si="38"/>
        <v>0</v>
      </c>
    </row>
    <row r="153" spans="2:15" x14ac:dyDescent="0.25">
      <c r="B153" s="3"/>
      <c r="C153" s="3"/>
      <c r="D153" s="3"/>
      <c r="E153" s="2" t="e">
        <f t="shared" si="28"/>
        <v>#DIV/0!</v>
      </c>
      <c r="H153">
        <f t="shared" si="35"/>
        <v>0</v>
      </c>
      <c r="L153">
        <f t="shared" si="40"/>
        <v>0</v>
      </c>
      <c r="M153">
        <f t="shared" si="37"/>
        <v>0</v>
      </c>
      <c r="O153">
        <f t="shared" si="38"/>
        <v>0</v>
      </c>
    </row>
    <row r="154" spans="2:15" ht="14.25" customHeight="1" x14ac:dyDescent="0.25">
      <c r="B154" s="3"/>
      <c r="C154" s="3"/>
      <c r="D154" s="3"/>
      <c r="E154" s="2" t="e">
        <f t="shared" si="28"/>
        <v>#DIV/0!</v>
      </c>
      <c r="H154">
        <f t="shared" si="35"/>
        <v>0</v>
      </c>
      <c r="L154">
        <v>0</v>
      </c>
      <c r="M154">
        <f t="shared" si="37"/>
        <v>0</v>
      </c>
      <c r="O154">
        <f t="shared" si="38"/>
        <v>0</v>
      </c>
    </row>
    <row r="155" spans="2:15" ht="14.25" customHeight="1" x14ac:dyDescent="0.25">
      <c r="B155" s="3"/>
      <c r="C155" s="3"/>
      <c r="D155" s="3"/>
      <c r="E155" s="2" t="e">
        <f t="shared" si="28"/>
        <v>#DIV/0!</v>
      </c>
      <c r="H155">
        <f t="shared" si="35"/>
        <v>0</v>
      </c>
      <c r="L155">
        <v>0</v>
      </c>
      <c r="M155">
        <f t="shared" si="37"/>
        <v>0</v>
      </c>
      <c r="O155">
        <f t="shared" si="38"/>
        <v>0</v>
      </c>
    </row>
    <row r="156" spans="2:15" x14ac:dyDescent="0.25">
      <c r="B156" s="3"/>
      <c r="C156" s="3"/>
      <c r="D156" s="3"/>
      <c r="E156" s="2" t="e">
        <f t="shared" si="28"/>
        <v>#DIV/0!</v>
      </c>
      <c r="H156">
        <f t="shared" si="35"/>
        <v>0</v>
      </c>
      <c r="L156">
        <f t="shared" ref="L156" si="41">B156*10</f>
        <v>0</v>
      </c>
      <c r="M156">
        <f t="shared" si="37"/>
        <v>0</v>
      </c>
      <c r="O156">
        <f t="shared" si="38"/>
        <v>0</v>
      </c>
    </row>
    <row r="157" spans="2:15" x14ac:dyDescent="0.25">
      <c r="B157" s="3"/>
      <c r="C157" s="3"/>
      <c r="D157" s="3"/>
      <c r="E157" s="2" t="e">
        <f t="shared" si="28"/>
        <v>#DIV/0!</v>
      </c>
      <c r="H157">
        <f t="shared" si="35"/>
        <v>0</v>
      </c>
      <c r="L157">
        <f t="shared" si="40"/>
        <v>0</v>
      </c>
      <c r="M157">
        <f t="shared" si="37"/>
        <v>0</v>
      </c>
      <c r="O157">
        <f t="shared" si="38"/>
        <v>0</v>
      </c>
    </row>
    <row r="158" spans="2:15" x14ac:dyDescent="0.25">
      <c r="B158" s="3"/>
      <c r="C158" s="3"/>
      <c r="D158" s="3"/>
      <c r="E158" s="2" t="e">
        <f t="shared" si="28"/>
        <v>#DIV/0!</v>
      </c>
      <c r="H158">
        <f t="shared" si="35"/>
        <v>0</v>
      </c>
      <c r="L158">
        <f t="shared" si="40"/>
        <v>0</v>
      </c>
      <c r="M158">
        <f t="shared" si="37"/>
        <v>0</v>
      </c>
      <c r="O158">
        <f t="shared" si="38"/>
        <v>0</v>
      </c>
    </row>
    <row r="159" spans="2:15" x14ac:dyDescent="0.25">
      <c r="B159" s="3"/>
      <c r="C159" s="3"/>
      <c r="D159" s="3"/>
      <c r="E159" s="2" t="e">
        <f t="shared" si="28"/>
        <v>#DIV/0!</v>
      </c>
      <c r="H159">
        <f t="shared" si="35"/>
        <v>0</v>
      </c>
      <c r="L159">
        <f t="shared" si="40"/>
        <v>0</v>
      </c>
      <c r="M159">
        <f t="shared" si="37"/>
        <v>0</v>
      </c>
      <c r="O159">
        <f t="shared" si="38"/>
        <v>0</v>
      </c>
    </row>
    <row r="160" spans="2:15" x14ac:dyDescent="0.25">
      <c r="B160" s="3"/>
      <c r="C160" s="3"/>
      <c r="D160" s="3"/>
      <c r="E160" s="2" t="e">
        <f t="shared" si="28"/>
        <v>#DIV/0!</v>
      </c>
      <c r="H160">
        <f t="shared" si="35"/>
        <v>0</v>
      </c>
      <c r="L160">
        <f t="shared" si="40"/>
        <v>0</v>
      </c>
      <c r="M160">
        <f t="shared" si="37"/>
        <v>0</v>
      </c>
      <c r="O160">
        <f t="shared" si="38"/>
        <v>0</v>
      </c>
    </row>
    <row r="161" spans="2:15" x14ac:dyDescent="0.25">
      <c r="B161" s="3"/>
      <c r="C161" s="3"/>
      <c r="D161" s="3"/>
      <c r="E161" s="2" t="e">
        <f t="shared" si="28"/>
        <v>#DIV/0!</v>
      </c>
      <c r="H161">
        <f t="shared" si="35"/>
        <v>0</v>
      </c>
      <c r="L161">
        <f t="shared" si="40"/>
        <v>0</v>
      </c>
      <c r="M161">
        <f t="shared" si="37"/>
        <v>0</v>
      </c>
      <c r="O161">
        <f t="shared" si="38"/>
        <v>0</v>
      </c>
    </row>
    <row r="162" spans="2:15" x14ac:dyDescent="0.25">
      <c r="B162" s="3"/>
      <c r="C162" s="3"/>
      <c r="D162" s="3"/>
      <c r="E162" s="2" t="e">
        <f t="shared" si="28"/>
        <v>#DIV/0!</v>
      </c>
      <c r="H162">
        <f t="shared" si="35"/>
        <v>0</v>
      </c>
      <c r="L162">
        <f t="shared" si="40"/>
        <v>0</v>
      </c>
      <c r="M162">
        <f t="shared" si="37"/>
        <v>0</v>
      </c>
      <c r="O162">
        <f t="shared" si="38"/>
        <v>0</v>
      </c>
    </row>
    <row r="163" spans="2:15" x14ac:dyDescent="0.25">
      <c r="B163" s="3"/>
      <c r="C163" s="3"/>
      <c r="D163" s="3"/>
      <c r="E163" s="2" t="e">
        <f t="shared" si="28"/>
        <v>#DIV/0!</v>
      </c>
      <c r="H163">
        <f t="shared" si="35"/>
        <v>0</v>
      </c>
      <c r="L163">
        <f t="shared" si="40"/>
        <v>0</v>
      </c>
      <c r="M163">
        <f t="shared" si="37"/>
        <v>0</v>
      </c>
      <c r="O163">
        <f t="shared" si="38"/>
        <v>0</v>
      </c>
    </row>
    <row r="164" spans="2:15" x14ac:dyDescent="0.25">
      <c r="B164" s="3"/>
      <c r="C164" s="3"/>
      <c r="D164" s="3"/>
      <c r="E164" s="2" t="e">
        <f t="shared" si="28"/>
        <v>#DIV/0!</v>
      </c>
      <c r="H164">
        <f t="shared" si="35"/>
        <v>0</v>
      </c>
      <c r="L164">
        <f t="shared" si="40"/>
        <v>0</v>
      </c>
      <c r="M164">
        <f t="shared" si="37"/>
        <v>0</v>
      </c>
      <c r="O164">
        <f t="shared" si="38"/>
        <v>0</v>
      </c>
    </row>
    <row r="165" spans="2:15" ht="14.25" customHeight="1" x14ac:dyDescent="0.25">
      <c r="B165" s="3"/>
      <c r="C165" s="3"/>
      <c r="D165" s="3"/>
      <c r="E165" s="2" t="e">
        <f t="shared" si="28"/>
        <v>#DIV/0!</v>
      </c>
      <c r="H165">
        <f t="shared" si="35"/>
        <v>0</v>
      </c>
      <c r="L165">
        <v>0</v>
      </c>
      <c r="M165">
        <f t="shared" si="37"/>
        <v>0</v>
      </c>
      <c r="O165">
        <f t="shared" si="38"/>
        <v>0</v>
      </c>
    </row>
    <row r="166" spans="2:15" ht="14.25" customHeight="1" x14ac:dyDescent="0.25">
      <c r="B166" s="3"/>
      <c r="C166" s="3"/>
      <c r="D166" s="3"/>
      <c r="E166" s="2" t="e">
        <f t="shared" si="28"/>
        <v>#DIV/0!</v>
      </c>
      <c r="H166">
        <f t="shared" si="35"/>
        <v>0</v>
      </c>
      <c r="L166">
        <v>0</v>
      </c>
      <c r="M166">
        <f t="shared" si="37"/>
        <v>0</v>
      </c>
      <c r="O166">
        <f t="shared" si="38"/>
        <v>0</v>
      </c>
    </row>
    <row r="167" spans="2:15" x14ac:dyDescent="0.25">
      <c r="B167" s="3"/>
      <c r="C167" s="3"/>
      <c r="D167" s="3"/>
      <c r="E167" s="2" t="e">
        <f t="shared" si="28"/>
        <v>#DIV/0!</v>
      </c>
      <c r="H167">
        <f t="shared" si="35"/>
        <v>0</v>
      </c>
      <c r="L167">
        <f t="shared" si="40"/>
        <v>0</v>
      </c>
      <c r="M167">
        <f t="shared" si="37"/>
        <v>0</v>
      </c>
      <c r="O167">
        <f t="shared" si="38"/>
        <v>0</v>
      </c>
    </row>
    <row r="168" spans="2:15" ht="14.25" customHeight="1" x14ac:dyDescent="0.25">
      <c r="B168" s="3"/>
      <c r="C168" s="3"/>
      <c r="D168" s="3"/>
      <c r="E168" s="2" t="e">
        <f t="shared" si="28"/>
        <v>#DIV/0!</v>
      </c>
      <c r="H168">
        <f t="shared" si="35"/>
        <v>0</v>
      </c>
      <c r="L168">
        <v>0</v>
      </c>
      <c r="M168">
        <f t="shared" si="37"/>
        <v>0</v>
      </c>
      <c r="O168">
        <f t="shared" si="38"/>
        <v>0</v>
      </c>
    </row>
    <row r="169" spans="2:15" x14ac:dyDescent="0.25">
      <c r="B169" s="3"/>
      <c r="C169" s="3"/>
      <c r="D169" s="3"/>
      <c r="E169" s="2" t="e">
        <f t="shared" si="28"/>
        <v>#DIV/0!</v>
      </c>
      <c r="H169">
        <f t="shared" si="35"/>
        <v>0</v>
      </c>
      <c r="L169">
        <f t="shared" ref="L169:L171" si="42">B169*10</f>
        <v>0</v>
      </c>
      <c r="M169">
        <f t="shared" si="37"/>
        <v>0</v>
      </c>
      <c r="O169">
        <f t="shared" si="38"/>
        <v>0</v>
      </c>
    </row>
    <row r="170" spans="2:15" x14ac:dyDescent="0.25">
      <c r="B170" s="3"/>
      <c r="C170" s="3"/>
      <c r="D170" s="3"/>
      <c r="E170" s="2" t="e">
        <f t="shared" si="28"/>
        <v>#DIV/0!</v>
      </c>
      <c r="H170">
        <f t="shared" si="35"/>
        <v>0</v>
      </c>
      <c r="L170">
        <f t="shared" si="42"/>
        <v>0</v>
      </c>
      <c r="M170">
        <f t="shared" si="37"/>
        <v>0</v>
      </c>
      <c r="O170">
        <f t="shared" si="38"/>
        <v>0</v>
      </c>
    </row>
    <row r="171" spans="2:15" ht="16.5" customHeight="1" x14ac:dyDescent="0.25">
      <c r="B171" s="3"/>
      <c r="C171" s="3"/>
      <c r="D171" s="3"/>
      <c r="E171" s="2" t="e">
        <f t="shared" si="28"/>
        <v>#DIV/0!</v>
      </c>
      <c r="H171">
        <f t="shared" si="35"/>
        <v>0</v>
      </c>
      <c r="L171">
        <f t="shared" si="42"/>
        <v>0</v>
      </c>
      <c r="M171">
        <f t="shared" si="37"/>
        <v>0</v>
      </c>
      <c r="O171">
        <f t="shared" si="38"/>
        <v>0</v>
      </c>
    </row>
    <row r="172" spans="2:15" ht="14.25" customHeight="1" x14ac:dyDescent="0.25">
      <c r="B172" s="3"/>
      <c r="C172" s="3"/>
      <c r="D172" s="3"/>
      <c r="E172" s="2" t="e">
        <f t="shared" si="28"/>
        <v>#DIV/0!</v>
      </c>
      <c r="H172">
        <f t="shared" si="35"/>
        <v>0</v>
      </c>
      <c r="L172">
        <v>0</v>
      </c>
      <c r="M172">
        <f t="shared" si="37"/>
        <v>0</v>
      </c>
      <c r="O172">
        <f t="shared" si="38"/>
        <v>0</v>
      </c>
    </row>
    <row r="173" spans="2:15" x14ac:dyDescent="0.25">
      <c r="B173" s="3"/>
      <c r="C173" s="3"/>
      <c r="D173" s="3"/>
      <c r="E173" s="2" t="e">
        <f t="shared" si="28"/>
        <v>#DIV/0!</v>
      </c>
      <c r="H173">
        <f t="shared" si="35"/>
        <v>0</v>
      </c>
      <c r="L173">
        <f t="shared" ref="L173" si="43">B173*10</f>
        <v>0</v>
      </c>
      <c r="M173">
        <f t="shared" si="37"/>
        <v>0</v>
      </c>
      <c r="O173">
        <f t="shared" si="38"/>
        <v>0</v>
      </c>
    </row>
    <row r="174" spans="2:15" x14ac:dyDescent="0.25">
      <c r="B174" s="3"/>
      <c r="C174" s="3"/>
      <c r="D174" s="3"/>
      <c r="E174" s="2" t="e">
        <f t="shared" si="28"/>
        <v>#DIV/0!</v>
      </c>
      <c r="H174">
        <f t="shared" si="35"/>
        <v>0</v>
      </c>
      <c r="L174">
        <f t="shared" si="40"/>
        <v>0</v>
      </c>
      <c r="M174">
        <f t="shared" si="37"/>
        <v>0</v>
      </c>
      <c r="O174">
        <f t="shared" si="38"/>
        <v>0</v>
      </c>
    </row>
    <row r="175" spans="2:15" x14ac:dyDescent="0.25">
      <c r="B175" s="3"/>
      <c r="C175" s="3"/>
      <c r="D175" s="3"/>
      <c r="E175" s="2" t="e">
        <f t="shared" si="28"/>
        <v>#DIV/0!</v>
      </c>
      <c r="H175">
        <f t="shared" si="35"/>
        <v>0</v>
      </c>
      <c r="L175">
        <f t="shared" si="40"/>
        <v>0</v>
      </c>
      <c r="M175">
        <f t="shared" si="37"/>
        <v>0</v>
      </c>
      <c r="O175">
        <f t="shared" si="38"/>
        <v>0</v>
      </c>
    </row>
    <row r="176" spans="2:15" ht="14.25" customHeight="1" x14ac:dyDescent="0.25">
      <c r="B176" s="3"/>
      <c r="C176" s="3"/>
      <c r="D176" s="3"/>
      <c r="E176" s="2" t="e">
        <f t="shared" si="28"/>
        <v>#DIV/0!</v>
      </c>
      <c r="H176">
        <f t="shared" si="35"/>
        <v>0</v>
      </c>
      <c r="L176">
        <v>0</v>
      </c>
      <c r="M176">
        <f t="shared" si="37"/>
        <v>0</v>
      </c>
      <c r="O176">
        <f t="shared" si="38"/>
        <v>0</v>
      </c>
    </row>
    <row r="177" spans="2:15" x14ac:dyDescent="0.25">
      <c r="B177" s="3"/>
      <c r="C177" s="3"/>
      <c r="D177" s="3"/>
      <c r="E177" s="2" t="e">
        <f t="shared" si="28"/>
        <v>#DIV/0!</v>
      </c>
      <c r="H177">
        <f t="shared" si="35"/>
        <v>0</v>
      </c>
      <c r="L177">
        <f t="shared" si="40"/>
        <v>0</v>
      </c>
      <c r="M177">
        <f t="shared" si="37"/>
        <v>0</v>
      </c>
      <c r="O177">
        <f t="shared" si="38"/>
        <v>0</v>
      </c>
    </row>
    <row r="178" spans="2:15" x14ac:dyDescent="0.25">
      <c r="B178" s="3"/>
      <c r="C178" s="3"/>
      <c r="D178" s="3"/>
      <c r="E178" s="2" t="e">
        <f t="shared" si="28"/>
        <v>#DIV/0!</v>
      </c>
      <c r="H178">
        <f t="shared" si="35"/>
        <v>0</v>
      </c>
      <c r="L178">
        <f t="shared" si="40"/>
        <v>0</v>
      </c>
      <c r="M178">
        <f t="shared" si="37"/>
        <v>0</v>
      </c>
      <c r="O178">
        <f t="shared" si="38"/>
        <v>0</v>
      </c>
    </row>
    <row r="179" spans="2:15" x14ac:dyDescent="0.25">
      <c r="B179" s="3"/>
      <c r="C179" s="3"/>
      <c r="D179" s="3"/>
      <c r="E179" s="2" t="e">
        <f t="shared" si="28"/>
        <v>#DIV/0!</v>
      </c>
      <c r="H179">
        <f t="shared" si="35"/>
        <v>0</v>
      </c>
      <c r="L179">
        <f t="shared" si="40"/>
        <v>0</v>
      </c>
      <c r="M179">
        <f t="shared" si="37"/>
        <v>0</v>
      </c>
      <c r="O179">
        <f t="shared" si="38"/>
        <v>0</v>
      </c>
    </row>
    <row r="180" spans="2:15" x14ac:dyDescent="0.25">
      <c r="B180" s="3"/>
      <c r="C180" s="3"/>
      <c r="D180" s="3"/>
      <c r="E180" s="2" t="e">
        <f t="shared" si="28"/>
        <v>#DIV/0!</v>
      </c>
      <c r="H180">
        <f t="shared" si="35"/>
        <v>0</v>
      </c>
      <c r="L180">
        <f t="shared" si="40"/>
        <v>0</v>
      </c>
      <c r="M180">
        <f t="shared" si="37"/>
        <v>0</v>
      </c>
      <c r="O180">
        <f t="shared" si="38"/>
        <v>0</v>
      </c>
    </row>
    <row r="181" spans="2:15" x14ac:dyDescent="0.25">
      <c r="B181" s="3"/>
      <c r="C181" s="3"/>
      <c r="D181" s="3"/>
      <c r="E181" s="2" t="e">
        <f t="shared" si="28"/>
        <v>#DIV/0!</v>
      </c>
      <c r="H181">
        <f t="shared" si="35"/>
        <v>0</v>
      </c>
      <c r="L181">
        <f t="shared" si="40"/>
        <v>0</v>
      </c>
      <c r="M181">
        <f t="shared" si="37"/>
        <v>0</v>
      </c>
      <c r="O181">
        <f t="shared" si="38"/>
        <v>0</v>
      </c>
    </row>
    <row r="182" spans="2:15" x14ac:dyDescent="0.25">
      <c r="E182" s="2" t="e">
        <f t="shared" si="28"/>
        <v>#DIV/0!</v>
      </c>
      <c r="H182">
        <f t="shared" si="35"/>
        <v>0</v>
      </c>
      <c r="L182">
        <f t="shared" si="40"/>
        <v>0</v>
      </c>
      <c r="M182">
        <f t="shared" si="37"/>
        <v>0</v>
      </c>
      <c r="O182">
        <f t="shared" si="38"/>
        <v>0</v>
      </c>
    </row>
    <row r="183" spans="2:15" x14ac:dyDescent="0.25">
      <c r="E183" s="2" t="e">
        <f t="shared" si="28"/>
        <v>#DIV/0!</v>
      </c>
      <c r="H183">
        <f t="shared" si="35"/>
        <v>0</v>
      </c>
      <c r="L183">
        <f t="shared" si="40"/>
        <v>0</v>
      </c>
      <c r="M183">
        <f t="shared" si="37"/>
        <v>0</v>
      </c>
      <c r="O183">
        <f t="shared" si="38"/>
        <v>0</v>
      </c>
    </row>
    <row r="184" spans="2:15" x14ac:dyDescent="0.25">
      <c r="E184" s="2" t="e">
        <f t="shared" si="28"/>
        <v>#DIV/0!</v>
      </c>
      <c r="H184">
        <f t="shared" si="35"/>
        <v>0</v>
      </c>
      <c r="L184">
        <f t="shared" si="40"/>
        <v>0</v>
      </c>
      <c r="M184">
        <f t="shared" si="37"/>
        <v>0</v>
      </c>
      <c r="O184">
        <f t="shared" si="38"/>
        <v>0</v>
      </c>
    </row>
    <row r="185" spans="2:15" x14ac:dyDescent="0.25">
      <c r="E185" s="2" t="e">
        <f t="shared" si="28"/>
        <v>#DIV/0!</v>
      </c>
      <c r="H185">
        <f t="shared" si="35"/>
        <v>0</v>
      </c>
      <c r="L185">
        <f t="shared" si="40"/>
        <v>0</v>
      </c>
      <c r="M185">
        <f t="shared" si="37"/>
        <v>0</v>
      </c>
      <c r="O185">
        <f t="shared" si="38"/>
        <v>0</v>
      </c>
    </row>
    <row r="186" spans="2:15" x14ac:dyDescent="0.25">
      <c r="E186" s="2" t="e">
        <f t="shared" si="28"/>
        <v>#DIV/0!</v>
      </c>
      <c r="H186">
        <f t="shared" si="35"/>
        <v>0</v>
      </c>
      <c r="L186">
        <f t="shared" si="40"/>
        <v>0</v>
      </c>
      <c r="M186">
        <f t="shared" si="37"/>
        <v>0</v>
      </c>
      <c r="O186">
        <f t="shared" si="38"/>
        <v>0</v>
      </c>
    </row>
    <row r="187" spans="2:15" x14ac:dyDescent="0.25">
      <c r="E187" s="2" t="e">
        <f t="shared" si="28"/>
        <v>#DIV/0!</v>
      </c>
      <c r="H187">
        <f t="shared" si="35"/>
        <v>0</v>
      </c>
      <c r="L187">
        <f t="shared" si="40"/>
        <v>0</v>
      </c>
      <c r="M187">
        <f t="shared" si="37"/>
        <v>0</v>
      </c>
      <c r="O187">
        <f t="shared" si="38"/>
        <v>0</v>
      </c>
    </row>
    <row r="188" spans="2:15" x14ac:dyDescent="0.25">
      <c r="E188" s="2" t="e">
        <f t="shared" si="28"/>
        <v>#DIV/0!</v>
      </c>
      <c r="H188">
        <f t="shared" si="35"/>
        <v>0</v>
      </c>
      <c r="L188">
        <f t="shared" si="40"/>
        <v>0</v>
      </c>
      <c r="M188">
        <f t="shared" si="37"/>
        <v>0</v>
      </c>
      <c r="O188">
        <f t="shared" si="38"/>
        <v>0</v>
      </c>
    </row>
    <row r="189" spans="2:15" x14ac:dyDescent="0.25">
      <c r="E189" s="2" t="e">
        <f t="shared" si="28"/>
        <v>#DIV/0!</v>
      </c>
      <c r="H189">
        <f t="shared" si="35"/>
        <v>0</v>
      </c>
      <c r="L189">
        <f t="shared" si="40"/>
        <v>0</v>
      </c>
      <c r="M189">
        <v>0</v>
      </c>
      <c r="O189">
        <f t="shared" si="38"/>
        <v>0</v>
      </c>
    </row>
    <row r="190" spans="2:15" x14ac:dyDescent="0.25">
      <c r="E190" s="2" t="e">
        <f t="shared" si="28"/>
        <v>#DIV/0!</v>
      </c>
      <c r="H190">
        <f t="shared" si="35"/>
        <v>0</v>
      </c>
      <c r="L190">
        <f t="shared" si="40"/>
        <v>0</v>
      </c>
      <c r="M190">
        <f t="shared" ref="M190:M248" si="44">D190*5</f>
        <v>0</v>
      </c>
      <c r="O190">
        <f t="shared" si="38"/>
        <v>0</v>
      </c>
    </row>
    <row r="191" spans="2:15" x14ac:dyDescent="0.25">
      <c r="E191" s="2" t="e">
        <f t="shared" si="28"/>
        <v>#DIV/0!</v>
      </c>
      <c r="H191">
        <f t="shared" si="35"/>
        <v>0</v>
      </c>
      <c r="L191">
        <f t="shared" si="40"/>
        <v>0</v>
      </c>
      <c r="M191">
        <f t="shared" si="44"/>
        <v>0</v>
      </c>
      <c r="O191">
        <f t="shared" si="38"/>
        <v>0</v>
      </c>
    </row>
    <row r="192" spans="2:15" x14ac:dyDescent="0.25">
      <c r="E192" s="2" t="e">
        <f t="shared" si="28"/>
        <v>#DIV/0!</v>
      </c>
      <c r="H192">
        <f t="shared" si="35"/>
        <v>0</v>
      </c>
      <c r="L192">
        <f t="shared" si="40"/>
        <v>0</v>
      </c>
      <c r="M192">
        <f t="shared" si="44"/>
        <v>0</v>
      </c>
      <c r="O192">
        <f t="shared" si="38"/>
        <v>0</v>
      </c>
    </row>
    <row r="193" spans="5:15" x14ac:dyDescent="0.25">
      <c r="E193" s="2" t="e">
        <f t="shared" si="28"/>
        <v>#DIV/0!</v>
      </c>
      <c r="H193">
        <f t="shared" si="35"/>
        <v>0</v>
      </c>
      <c r="L193">
        <f t="shared" si="40"/>
        <v>0</v>
      </c>
      <c r="M193">
        <f t="shared" si="44"/>
        <v>0</v>
      </c>
      <c r="O193">
        <f t="shared" si="38"/>
        <v>0</v>
      </c>
    </row>
    <row r="194" spans="5:15" x14ac:dyDescent="0.25">
      <c r="E194" s="2" t="e">
        <f t="shared" si="28"/>
        <v>#DIV/0!</v>
      </c>
      <c r="H194">
        <f t="shared" si="35"/>
        <v>0</v>
      </c>
      <c r="L194">
        <f t="shared" si="40"/>
        <v>0</v>
      </c>
      <c r="M194">
        <f t="shared" si="44"/>
        <v>0</v>
      </c>
      <c r="O194">
        <f t="shared" si="38"/>
        <v>0</v>
      </c>
    </row>
    <row r="195" spans="5:15" x14ac:dyDescent="0.25">
      <c r="E195" s="2" t="e">
        <f t="shared" si="28"/>
        <v>#DIV/0!</v>
      </c>
      <c r="H195">
        <f t="shared" si="35"/>
        <v>0</v>
      </c>
      <c r="L195">
        <f t="shared" si="40"/>
        <v>0</v>
      </c>
      <c r="M195">
        <f t="shared" si="44"/>
        <v>0</v>
      </c>
      <c r="O195">
        <f t="shared" si="38"/>
        <v>0</v>
      </c>
    </row>
    <row r="196" spans="5:15" x14ac:dyDescent="0.25">
      <c r="E196" s="2" t="e">
        <f t="shared" si="28"/>
        <v>#DIV/0!</v>
      </c>
      <c r="H196">
        <f t="shared" si="35"/>
        <v>0</v>
      </c>
      <c r="L196">
        <f t="shared" si="40"/>
        <v>0</v>
      </c>
      <c r="M196">
        <f t="shared" si="44"/>
        <v>0</v>
      </c>
      <c r="O196">
        <f t="shared" si="38"/>
        <v>0</v>
      </c>
    </row>
    <row r="197" spans="5:15" x14ac:dyDescent="0.25">
      <c r="E197" s="2" t="e">
        <f t="shared" si="28"/>
        <v>#DIV/0!</v>
      </c>
      <c r="H197">
        <f t="shared" si="35"/>
        <v>0</v>
      </c>
      <c r="L197">
        <f t="shared" si="40"/>
        <v>0</v>
      </c>
      <c r="M197">
        <f t="shared" si="44"/>
        <v>0</v>
      </c>
      <c r="O197">
        <f t="shared" si="38"/>
        <v>0</v>
      </c>
    </row>
    <row r="198" spans="5:15" x14ac:dyDescent="0.25">
      <c r="E198" s="2" t="e">
        <f t="shared" si="28"/>
        <v>#DIV/0!</v>
      </c>
      <c r="H198">
        <f t="shared" si="35"/>
        <v>0</v>
      </c>
      <c r="L198">
        <f t="shared" si="40"/>
        <v>0</v>
      </c>
      <c r="M198">
        <f t="shared" si="44"/>
        <v>0</v>
      </c>
      <c r="O198">
        <f t="shared" si="38"/>
        <v>0</v>
      </c>
    </row>
    <row r="199" spans="5:15" x14ac:dyDescent="0.25">
      <c r="E199" s="2" t="e">
        <f t="shared" si="28"/>
        <v>#DIV/0!</v>
      </c>
      <c r="H199">
        <f t="shared" si="35"/>
        <v>0</v>
      </c>
      <c r="L199">
        <f t="shared" si="40"/>
        <v>0</v>
      </c>
      <c r="M199">
        <f t="shared" si="44"/>
        <v>0</v>
      </c>
      <c r="O199">
        <f t="shared" si="38"/>
        <v>0</v>
      </c>
    </row>
    <row r="200" spans="5:15" x14ac:dyDescent="0.25">
      <c r="E200" s="2" t="e">
        <f t="shared" ref="E200:E248" si="45">(B200)/(B200+C200+D200)</f>
        <v>#DIV/0!</v>
      </c>
      <c r="H200">
        <f t="shared" si="35"/>
        <v>0</v>
      </c>
      <c r="L200">
        <f t="shared" si="40"/>
        <v>0</v>
      </c>
      <c r="M200">
        <f t="shared" si="44"/>
        <v>0</v>
      </c>
      <c r="O200">
        <f t="shared" si="38"/>
        <v>0</v>
      </c>
    </row>
    <row r="201" spans="5:15" x14ac:dyDescent="0.25">
      <c r="E201" s="2" t="e">
        <f t="shared" si="45"/>
        <v>#DIV/0!</v>
      </c>
      <c r="H201">
        <f t="shared" ref="H201:H248" si="46">F201-G201</f>
        <v>0</v>
      </c>
      <c r="L201">
        <f t="shared" si="40"/>
        <v>0</v>
      </c>
      <c r="M201">
        <f t="shared" si="44"/>
        <v>0</v>
      </c>
      <c r="O201">
        <f t="shared" si="38"/>
        <v>0</v>
      </c>
    </row>
    <row r="202" spans="5:15" x14ac:dyDescent="0.25">
      <c r="E202" s="2" t="e">
        <f t="shared" si="45"/>
        <v>#DIV/0!</v>
      </c>
      <c r="H202">
        <f t="shared" si="46"/>
        <v>0</v>
      </c>
      <c r="L202">
        <f t="shared" si="40"/>
        <v>0</v>
      </c>
      <c r="M202">
        <f t="shared" si="44"/>
        <v>0</v>
      </c>
      <c r="O202">
        <f t="shared" si="38"/>
        <v>0</v>
      </c>
    </row>
    <row r="203" spans="5:15" x14ac:dyDescent="0.25">
      <c r="E203" s="2" t="e">
        <f t="shared" si="45"/>
        <v>#DIV/0!</v>
      </c>
      <c r="H203">
        <f t="shared" si="46"/>
        <v>0</v>
      </c>
      <c r="L203">
        <f t="shared" si="40"/>
        <v>0</v>
      </c>
      <c r="M203">
        <f t="shared" si="44"/>
        <v>0</v>
      </c>
      <c r="O203">
        <f t="shared" si="38"/>
        <v>0</v>
      </c>
    </row>
    <row r="204" spans="5:15" x14ac:dyDescent="0.25">
      <c r="E204" s="2" t="e">
        <f t="shared" si="45"/>
        <v>#DIV/0!</v>
      </c>
      <c r="H204">
        <f t="shared" si="46"/>
        <v>0</v>
      </c>
      <c r="L204">
        <f t="shared" si="40"/>
        <v>0</v>
      </c>
      <c r="M204">
        <f t="shared" si="44"/>
        <v>0</v>
      </c>
      <c r="O204">
        <f t="shared" si="38"/>
        <v>0</v>
      </c>
    </row>
    <row r="205" spans="5:15" x14ac:dyDescent="0.25">
      <c r="E205" s="2" t="e">
        <f t="shared" si="45"/>
        <v>#DIV/0!</v>
      </c>
      <c r="H205">
        <f t="shared" si="46"/>
        <v>0</v>
      </c>
      <c r="L205">
        <f t="shared" si="40"/>
        <v>0</v>
      </c>
      <c r="M205">
        <f t="shared" si="44"/>
        <v>0</v>
      </c>
      <c r="O205">
        <f t="shared" si="38"/>
        <v>0</v>
      </c>
    </row>
    <row r="206" spans="5:15" x14ac:dyDescent="0.25">
      <c r="E206" s="2" t="e">
        <f t="shared" si="45"/>
        <v>#DIV/0!</v>
      </c>
      <c r="H206">
        <f t="shared" si="46"/>
        <v>0</v>
      </c>
      <c r="L206">
        <f t="shared" si="40"/>
        <v>0</v>
      </c>
      <c r="M206">
        <f t="shared" si="44"/>
        <v>0</v>
      </c>
      <c r="O206">
        <f t="shared" si="38"/>
        <v>0</v>
      </c>
    </row>
    <row r="207" spans="5:15" x14ac:dyDescent="0.25">
      <c r="E207" s="2" t="e">
        <f t="shared" si="45"/>
        <v>#DIV/0!</v>
      </c>
      <c r="H207">
        <f t="shared" si="46"/>
        <v>0</v>
      </c>
      <c r="L207">
        <f t="shared" si="40"/>
        <v>0</v>
      </c>
      <c r="M207">
        <f t="shared" si="44"/>
        <v>0</v>
      </c>
      <c r="O207">
        <f t="shared" ref="O207:O248" si="47">SUM(I207:N207)</f>
        <v>0</v>
      </c>
    </row>
    <row r="208" spans="5:15" x14ac:dyDescent="0.25">
      <c r="E208" s="2" t="e">
        <f t="shared" si="45"/>
        <v>#DIV/0!</v>
      </c>
      <c r="H208">
        <f t="shared" si="46"/>
        <v>0</v>
      </c>
      <c r="L208">
        <f t="shared" si="40"/>
        <v>0</v>
      </c>
      <c r="M208">
        <f t="shared" si="44"/>
        <v>0</v>
      </c>
      <c r="O208">
        <f t="shared" si="47"/>
        <v>0</v>
      </c>
    </row>
    <row r="209" spans="1:16" x14ac:dyDescent="0.25">
      <c r="E209" s="2" t="e">
        <f t="shared" si="45"/>
        <v>#DIV/0!</v>
      </c>
      <c r="H209">
        <f t="shared" si="46"/>
        <v>0</v>
      </c>
      <c r="L209">
        <f t="shared" si="40"/>
        <v>0</v>
      </c>
      <c r="M209">
        <f t="shared" si="44"/>
        <v>0</v>
      </c>
      <c r="O209">
        <f t="shared" si="47"/>
        <v>0</v>
      </c>
    </row>
    <row r="210" spans="1:16" x14ac:dyDescent="0.25">
      <c r="A210" s="6"/>
      <c r="B210" s="4"/>
      <c r="C210" s="4"/>
      <c r="D210" s="4"/>
      <c r="E210" s="5" t="e">
        <f t="shared" si="45"/>
        <v>#DIV/0!</v>
      </c>
      <c r="F210" s="4"/>
      <c r="G210" s="4"/>
      <c r="H210" s="4">
        <f t="shared" si="46"/>
        <v>0</v>
      </c>
      <c r="I210" s="4"/>
      <c r="J210" s="4"/>
      <c r="K210" s="4"/>
      <c r="L210" s="4">
        <f t="shared" si="40"/>
        <v>0</v>
      </c>
      <c r="M210" s="4">
        <f t="shared" si="44"/>
        <v>0</v>
      </c>
      <c r="N210" s="4"/>
      <c r="O210" s="4">
        <f t="shared" si="47"/>
        <v>0</v>
      </c>
      <c r="P210" s="4"/>
    </row>
    <row r="211" spans="1:16" x14ac:dyDescent="0.25">
      <c r="E211" s="2" t="e">
        <f t="shared" si="45"/>
        <v>#DIV/0!</v>
      </c>
      <c r="H211">
        <f t="shared" si="46"/>
        <v>0</v>
      </c>
      <c r="L211">
        <f t="shared" si="40"/>
        <v>0</v>
      </c>
      <c r="M211">
        <f t="shared" si="44"/>
        <v>0</v>
      </c>
      <c r="O211">
        <f t="shared" si="47"/>
        <v>0</v>
      </c>
      <c r="P211" s="4"/>
    </row>
    <row r="212" spans="1:16" x14ac:dyDescent="0.25">
      <c r="E212" s="2" t="e">
        <f t="shared" si="45"/>
        <v>#DIV/0!</v>
      </c>
      <c r="H212">
        <f t="shared" si="46"/>
        <v>0</v>
      </c>
      <c r="L212">
        <f t="shared" si="40"/>
        <v>0</v>
      </c>
      <c r="M212">
        <f t="shared" si="44"/>
        <v>0</v>
      </c>
      <c r="O212">
        <f t="shared" si="47"/>
        <v>0</v>
      </c>
    </row>
    <row r="213" spans="1:16" x14ac:dyDescent="0.25">
      <c r="E213" s="2" t="e">
        <f t="shared" si="45"/>
        <v>#DIV/0!</v>
      </c>
      <c r="H213">
        <f t="shared" si="46"/>
        <v>0</v>
      </c>
      <c r="L213">
        <f t="shared" si="40"/>
        <v>0</v>
      </c>
      <c r="M213">
        <f t="shared" si="44"/>
        <v>0</v>
      </c>
      <c r="O213">
        <f t="shared" si="47"/>
        <v>0</v>
      </c>
    </row>
    <row r="214" spans="1:16" x14ac:dyDescent="0.25">
      <c r="A214" s="6"/>
      <c r="B214" s="4"/>
      <c r="C214" s="4"/>
      <c r="D214" s="4"/>
      <c r="E214" s="5" t="e">
        <f t="shared" si="45"/>
        <v>#DIV/0!</v>
      </c>
      <c r="F214" s="4"/>
      <c r="G214" s="4"/>
      <c r="H214" s="4">
        <f t="shared" si="46"/>
        <v>0</v>
      </c>
      <c r="I214" s="4"/>
      <c r="J214" s="4"/>
      <c r="K214" s="4"/>
      <c r="L214" s="4">
        <f t="shared" ref="L214:L225" si="48">B214*10</f>
        <v>0</v>
      </c>
      <c r="M214" s="4">
        <f t="shared" si="44"/>
        <v>0</v>
      </c>
      <c r="N214" s="4"/>
      <c r="O214" s="4">
        <f t="shared" si="47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45"/>
        <v>#DIV/0!</v>
      </c>
      <c r="F215" s="4"/>
      <c r="G215" s="4"/>
      <c r="H215" s="4">
        <f t="shared" si="46"/>
        <v>0</v>
      </c>
      <c r="I215" s="4"/>
      <c r="J215" s="4"/>
      <c r="K215" s="4"/>
      <c r="L215" s="4">
        <f t="shared" si="48"/>
        <v>0</v>
      </c>
      <c r="M215" s="4">
        <f t="shared" si="44"/>
        <v>0</v>
      </c>
      <c r="N215" s="4"/>
      <c r="O215" s="4">
        <f t="shared" si="47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45"/>
        <v>#DIV/0!</v>
      </c>
      <c r="F216" s="4"/>
      <c r="G216" s="4"/>
      <c r="H216" s="4">
        <f t="shared" si="46"/>
        <v>0</v>
      </c>
      <c r="I216" s="4"/>
      <c r="J216" s="4"/>
      <c r="K216" s="4"/>
      <c r="L216" s="4">
        <f t="shared" si="48"/>
        <v>0</v>
      </c>
      <c r="M216" s="4">
        <f t="shared" si="44"/>
        <v>0</v>
      </c>
      <c r="N216" s="4"/>
      <c r="O216" s="4">
        <f t="shared" si="47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45"/>
        <v>#DIV/0!</v>
      </c>
      <c r="F217" s="4"/>
      <c r="G217" s="4"/>
      <c r="H217" s="4">
        <f t="shared" si="46"/>
        <v>0</v>
      </c>
      <c r="I217" s="4"/>
      <c r="J217" s="4"/>
      <c r="K217" s="4"/>
      <c r="L217" s="4">
        <f t="shared" si="48"/>
        <v>0</v>
      </c>
      <c r="M217" s="4">
        <f t="shared" si="44"/>
        <v>0</v>
      </c>
      <c r="N217" s="4"/>
      <c r="O217" s="4">
        <f t="shared" si="47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45"/>
        <v>#DIV/0!</v>
      </c>
      <c r="F218" s="4"/>
      <c r="G218" s="4"/>
      <c r="H218" s="4">
        <f t="shared" si="46"/>
        <v>0</v>
      </c>
      <c r="I218" s="4"/>
      <c r="J218" s="4"/>
      <c r="K218" s="4"/>
      <c r="L218" s="4">
        <f t="shared" si="48"/>
        <v>0</v>
      </c>
      <c r="M218" s="4">
        <f t="shared" si="44"/>
        <v>0</v>
      </c>
      <c r="N218" s="4"/>
      <c r="O218" s="4">
        <f t="shared" si="47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45"/>
        <v>#DIV/0!</v>
      </c>
      <c r="F219" s="4"/>
      <c r="G219" s="4"/>
      <c r="H219" s="4">
        <f t="shared" si="46"/>
        <v>0</v>
      </c>
      <c r="I219" s="4"/>
      <c r="J219" s="4"/>
      <c r="K219" s="4"/>
      <c r="L219" s="4">
        <f t="shared" si="48"/>
        <v>0</v>
      </c>
      <c r="M219" s="4">
        <f t="shared" si="44"/>
        <v>0</v>
      </c>
      <c r="N219" s="4"/>
      <c r="O219" s="4">
        <f t="shared" si="47"/>
        <v>0</v>
      </c>
    </row>
    <row r="220" spans="1:16" x14ac:dyDescent="0.25">
      <c r="E220" s="2" t="e">
        <f t="shared" si="45"/>
        <v>#DIV/0!</v>
      </c>
      <c r="H220">
        <f t="shared" si="46"/>
        <v>0</v>
      </c>
      <c r="L220">
        <f t="shared" si="48"/>
        <v>0</v>
      </c>
      <c r="M220">
        <f t="shared" si="44"/>
        <v>0</v>
      </c>
      <c r="O220">
        <f t="shared" si="47"/>
        <v>0</v>
      </c>
    </row>
    <row r="221" spans="1:16" x14ac:dyDescent="0.25">
      <c r="E221" s="2" t="e">
        <f t="shared" si="45"/>
        <v>#DIV/0!</v>
      </c>
      <c r="H221">
        <f t="shared" si="46"/>
        <v>0</v>
      </c>
      <c r="L221">
        <f t="shared" si="48"/>
        <v>0</v>
      </c>
      <c r="M221">
        <f t="shared" si="44"/>
        <v>0</v>
      </c>
      <c r="O221">
        <f t="shared" si="47"/>
        <v>0</v>
      </c>
    </row>
    <row r="222" spans="1:16" x14ac:dyDescent="0.25">
      <c r="E222" s="2" t="e">
        <f t="shared" si="45"/>
        <v>#DIV/0!</v>
      </c>
      <c r="H222">
        <f t="shared" si="46"/>
        <v>0</v>
      </c>
      <c r="L222">
        <f t="shared" si="48"/>
        <v>0</v>
      </c>
      <c r="M222">
        <f t="shared" si="44"/>
        <v>0</v>
      </c>
      <c r="O222">
        <f t="shared" si="47"/>
        <v>0</v>
      </c>
    </row>
    <row r="223" spans="1:16" x14ac:dyDescent="0.25">
      <c r="E223" s="2" t="e">
        <f t="shared" si="45"/>
        <v>#DIV/0!</v>
      </c>
      <c r="H223">
        <f t="shared" si="46"/>
        <v>0</v>
      </c>
      <c r="L223">
        <f t="shared" si="48"/>
        <v>0</v>
      </c>
      <c r="M223">
        <f t="shared" si="44"/>
        <v>0</v>
      </c>
      <c r="O223">
        <f t="shared" si="47"/>
        <v>0</v>
      </c>
    </row>
    <row r="224" spans="1:16" x14ac:dyDescent="0.25">
      <c r="E224" s="2" t="e">
        <f t="shared" si="45"/>
        <v>#DIV/0!</v>
      </c>
      <c r="H224">
        <f t="shared" si="46"/>
        <v>0</v>
      </c>
      <c r="L224">
        <f t="shared" si="48"/>
        <v>0</v>
      </c>
      <c r="M224">
        <f t="shared" si="44"/>
        <v>0</v>
      </c>
      <c r="O224">
        <f t="shared" si="47"/>
        <v>0</v>
      </c>
    </row>
    <row r="225" spans="5:15" x14ac:dyDescent="0.25">
      <c r="E225" s="2" t="e">
        <f t="shared" si="45"/>
        <v>#DIV/0!</v>
      </c>
      <c r="H225">
        <f t="shared" si="46"/>
        <v>0</v>
      </c>
      <c r="L225">
        <f t="shared" si="48"/>
        <v>0</v>
      </c>
      <c r="M225">
        <f t="shared" si="44"/>
        <v>0</v>
      </c>
      <c r="O225">
        <f t="shared" si="47"/>
        <v>0</v>
      </c>
    </row>
    <row r="226" spans="5:15" x14ac:dyDescent="0.25">
      <c r="E226" s="2" t="e">
        <f t="shared" si="45"/>
        <v>#DIV/0!</v>
      </c>
      <c r="H226">
        <f t="shared" si="46"/>
        <v>0</v>
      </c>
      <c r="M226">
        <f t="shared" si="44"/>
        <v>0</v>
      </c>
      <c r="O226">
        <f t="shared" si="47"/>
        <v>0</v>
      </c>
    </row>
    <row r="227" spans="5:15" x14ac:dyDescent="0.25">
      <c r="E227" s="2" t="e">
        <f t="shared" si="45"/>
        <v>#DIV/0!</v>
      </c>
      <c r="H227">
        <f t="shared" si="46"/>
        <v>0</v>
      </c>
      <c r="M227">
        <f t="shared" si="44"/>
        <v>0</v>
      </c>
      <c r="O227">
        <f t="shared" si="47"/>
        <v>0</v>
      </c>
    </row>
    <row r="228" spans="5:15" x14ac:dyDescent="0.25">
      <c r="E228" s="2" t="e">
        <f t="shared" si="45"/>
        <v>#DIV/0!</v>
      </c>
      <c r="H228">
        <f t="shared" si="46"/>
        <v>0</v>
      </c>
      <c r="M228">
        <f t="shared" si="44"/>
        <v>0</v>
      </c>
      <c r="O228">
        <f t="shared" si="47"/>
        <v>0</v>
      </c>
    </row>
    <row r="229" spans="5:15" x14ac:dyDescent="0.25">
      <c r="E229" s="2" t="e">
        <f t="shared" si="45"/>
        <v>#DIV/0!</v>
      </c>
      <c r="H229">
        <f t="shared" si="46"/>
        <v>0</v>
      </c>
      <c r="M229">
        <f t="shared" si="44"/>
        <v>0</v>
      </c>
      <c r="O229">
        <f t="shared" si="47"/>
        <v>0</v>
      </c>
    </row>
    <row r="230" spans="5:15" x14ac:dyDescent="0.25">
      <c r="E230" s="2" t="e">
        <f t="shared" si="45"/>
        <v>#DIV/0!</v>
      </c>
      <c r="H230">
        <f t="shared" si="46"/>
        <v>0</v>
      </c>
      <c r="M230">
        <f t="shared" si="44"/>
        <v>0</v>
      </c>
      <c r="O230">
        <f t="shared" si="47"/>
        <v>0</v>
      </c>
    </row>
    <row r="231" spans="5:15" x14ac:dyDescent="0.25">
      <c r="E231" s="2" t="e">
        <f t="shared" si="45"/>
        <v>#DIV/0!</v>
      </c>
      <c r="H231">
        <f t="shared" si="46"/>
        <v>0</v>
      </c>
      <c r="M231">
        <f t="shared" si="44"/>
        <v>0</v>
      </c>
      <c r="O231">
        <f t="shared" si="47"/>
        <v>0</v>
      </c>
    </row>
    <row r="232" spans="5:15" x14ac:dyDescent="0.25">
      <c r="E232" s="2" t="e">
        <f t="shared" si="45"/>
        <v>#DIV/0!</v>
      </c>
      <c r="H232">
        <f t="shared" si="46"/>
        <v>0</v>
      </c>
      <c r="M232">
        <f t="shared" si="44"/>
        <v>0</v>
      </c>
      <c r="O232">
        <f t="shared" si="47"/>
        <v>0</v>
      </c>
    </row>
    <row r="233" spans="5:15" x14ac:dyDescent="0.25">
      <c r="E233" s="2" t="e">
        <f t="shared" si="45"/>
        <v>#DIV/0!</v>
      </c>
      <c r="H233">
        <f t="shared" si="46"/>
        <v>0</v>
      </c>
      <c r="M233">
        <f t="shared" si="44"/>
        <v>0</v>
      </c>
      <c r="O233">
        <f t="shared" si="47"/>
        <v>0</v>
      </c>
    </row>
    <row r="234" spans="5:15" x14ac:dyDescent="0.25">
      <c r="E234" s="2" t="e">
        <f t="shared" si="45"/>
        <v>#DIV/0!</v>
      </c>
      <c r="H234">
        <f t="shared" si="46"/>
        <v>0</v>
      </c>
      <c r="M234">
        <f t="shared" si="44"/>
        <v>0</v>
      </c>
      <c r="O234">
        <f t="shared" si="47"/>
        <v>0</v>
      </c>
    </row>
    <row r="235" spans="5:15" x14ac:dyDescent="0.25">
      <c r="E235" s="2" t="e">
        <f t="shared" si="45"/>
        <v>#DIV/0!</v>
      </c>
      <c r="H235">
        <f t="shared" si="46"/>
        <v>0</v>
      </c>
      <c r="M235">
        <f t="shared" si="44"/>
        <v>0</v>
      </c>
      <c r="O235">
        <f t="shared" si="47"/>
        <v>0</v>
      </c>
    </row>
    <row r="236" spans="5:15" x14ac:dyDescent="0.25">
      <c r="E236" s="2" t="e">
        <f t="shared" si="45"/>
        <v>#DIV/0!</v>
      </c>
      <c r="H236">
        <f t="shared" si="46"/>
        <v>0</v>
      </c>
      <c r="M236">
        <f t="shared" si="44"/>
        <v>0</v>
      </c>
      <c r="O236">
        <f t="shared" si="47"/>
        <v>0</v>
      </c>
    </row>
    <row r="237" spans="5:15" x14ac:dyDescent="0.25">
      <c r="E237" s="2" t="e">
        <f t="shared" si="45"/>
        <v>#DIV/0!</v>
      </c>
      <c r="H237">
        <f t="shared" si="46"/>
        <v>0</v>
      </c>
      <c r="M237">
        <f t="shared" si="44"/>
        <v>0</v>
      </c>
      <c r="O237">
        <f t="shared" si="47"/>
        <v>0</v>
      </c>
    </row>
    <row r="238" spans="5:15" x14ac:dyDescent="0.25">
      <c r="E238" s="2" t="e">
        <f t="shared" si="45"/>
        <v>#DIV/0!</v>
      </c>
      <c r="H238">
        <f t="shared" si="46"/>
        <v>0</v>
      </c>
      <c r="M238">
        <f t="shared" si="44"/>
        <v>0</v>
      </c>
      <c r="O238">
        <f t="shared" si="47"/>
        <v>0</v>
      </c>
    </row>
    <row r="239" spans="5:15" x14ac:dyDescent="0.25">
      <c r="E239" s="2" t="e">
        <f t="shared" si="45"/>
        <v>#DIV/0!</v>
      </c>
      <c r="H239">
        <f t="shared" si="46"/>
        <v>0</v>
      </c>
      <c r="M239">
        <f t="shared" si="44"/>
        <v>0</v>
      </c>
      <c r="O239">
        <f t="shared" si="47"/>
        <v>0</v>
      </c>
    </row>
    <row r="240" spans="5:15" x14ac:dyDescent="0.25">
      <c r="E240" s="2" t="e">
        <f t="shared" si="45"/>
        <v>#DIV/0!</v>
      </c>
      <c r="H240">
        <f t="shared" si="46"/>
        <v>0</v>
      </c>
      <c r="M240">
        <f t="shared" si="44"/>
        <v>0</v>
      </c>
      <c r="O240">
        <f t="shared" si="47"/>
        <v>0</v>
      </c>
    </row>
    <row r="241" spans="5:15" x14ac:dyDescent="0.25">
      <c r="E241" s="2" t="e">
        <f t="shared" si="45"/>
        <v>#DIV/0!</v>
      </c>
      <c r="H241">
        <f t="shared" si="46"/>
        <v>0</v>
      </c>
      <c r="M241">
        <f t="shared" si="44"/>
        <v>0</v>
      </c>
      <c r="O241">
        <f t="shared" si="47"/>
        <v>0</v>
      </c>
    </row>
    <row r="242" spans="5:15" x14ac:dyDescent="0.25">
      <c r="E242" s="2" t="e">
        <f t="shared" si="45"/>
        <v>#DIV/0!</v>
      </c>
      <c r="H242">
        <f t="shared" si="46"/>
        <v>0</v>
      </c>
      <c r="M242">
        <f t="shared" si="44"/>
        <v>0</v>
      </c>
      <c r="O242">
        <f t="shared" si="47"/>
        <v>0</v>
      </c>
    </row>
    <row r="243" spans="5:15" x14ac:dyDescent="0.25">
      <c r="E243" s="2" t="e">
        <f t="shared" si="45"/>
        <v>#DIV/0!</v>
      </c>
      <c r="H243">
        <f t="shared" si="46"/>
        <v>0</v>
      </c>
      <c r="M243">
        <f t="shared" si="44"/>
        <v>0</v>
      </c>
      <c r="O243">
        <f t="shared" si="47"/>
        <v>0</v>
      </c>
    </row>
    <row r="244" spans="5:15" x14ac:dyDescent="0.25">
      <c r="E244" s="2" t="e">
        <f t="shared" si="45"/>
        <v>#DIV/0!</v>
      </c>
      <c r="H244">
        <f t="shared" si="46"/>
        <v>0</v>
      </c>
      <c r="M244">
        <f t="shared" si="44"/>
        <v>0</v>
      </c>
      <c r="O244">
        <f t="shared" si="47"/>
        <v>0</v>
      </c>
    </row>
    <row r="245" spans="5:15" x14ac:dyDescent="0.25">
      <c r="E245" t="e">
        <f t="shared" si="45"/>
        <v>#DIV/0!</v>
      </c>
      <c r="H245">
        <f t="shared" si="46"/>
        <v>0</v>
      </c>
      <c r="M245">
        <f t="shared" si="44"/>
        <v>0</v>
      </c>
      <c r="O245">
        <f t="shared" si="47"/>
        <v>0</v>
      </c>
    </row>
    <row r="246" spans="5:15" x14ac:dyDescent="0.25">
      <c r="E246" t="e">
        <f t="shared" si="45"/>
        <v>#DIV/0!</v>
      </c>
      <c r="H246">
        <f t="shared" si="46"/>
        <v>0</v>
      </c>
      <c r="M246">
        <f t="shared" si="44"/>
        <v>0</v>
      </c>
      <c r="O246">
        <f t="shared" si="47"/>
        <v>0</v>
      </c>
    </row>
    <row r="247" spans="5:15" x14ac:dyDescent="0.25">
      <c r="E247" t="e">
        <f t="shared" si="45"/>
        <v>#DIV/0!</v>
      </c>
      <c r="H247">
        <f t="shared" si="46"/>
        <v>0</v>
      </c>
      <c r="M247">
        <f t="shared" si="44"/>
        <v>0</v>
      </c>
      <c r="O247">
        <f t="shared" si="47"/>
        <v>0</v>
      </c>
    </row>
    <row r="248" spans="5:15" x14ac:dyDescent="0.25">
      <c r="E248" t="e">
        <f t="shared" si="45"/>
        <v>#DIV/0!</v>
      </c>
      <c r="H248">
        <f t="shared" si="46"/>
        <v>0</v>
      </c>
      <c r="M248">
        <f t="shared" si="44"/>
        <v>0</v>
      </c>
      <c r="O248">
        <f t="shared" si="47"/>
        <v>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7FEE-239B-45C1-8579-8E948E32B8B4}">
  <sheetPr codeName="Sheet1"/>
  <dimension ref="A1:AA257"/>
  <sheetViews>
    <sheetView topLeftCell="A16" zoomScale="110" zoomScaleNormal="110" workbookViewId="0">
      <selection activeCell="H43" sqref="H4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180</v>
      </c>
      <c r="B3" s="3">
        <f>1*12</f>
        <v>12</v>
      </c>
      <c r="C3" s="3">
        <f>1*2</f>
        <v>2</v>
      </c>
      <c r="D3" s="3"/>
      <c r="E3" s="2">
        <f t="shared" ref="E3" si="0">(B3)/(B3+C3+D3)</f>
        <v>0.8571428571428571</v>
      </c>
      <c r="F3" s="3">
        <f>16+13+13+11+6+14+5+8+9+3+3+9+5+16</f>
        <v>131</v>
      </c>
      <c r="G3" s="3">
        <f>10+6+1+6+5+0+3+7+8+8+8+3+3+0</f>
        <v>68</v>
      </c>
      <c r="H3">
        <f t="shared" ref="H3" si="1">F3-G3</f>
        <v>63</v>
      </c>
      <c r="I3">
        <f>60*3</f>
        <v>180</v>
      </c>
      <c r="L3">
        <f t="shared" ref="L3" si="2">B3*10</f>
        <v>120</v>
      </c>
      <c r="M3">
        <f t="shared" ref="M3" si="3">D3*5</f>
        <v>0</v>
      </c>
      <c r="N3">
        <f>10*3</f>
        <v>30</v>
      </c>
      <c r="O3">
        <f t="shared" ref="O3" si="4">SUM(I3:N3)</f>
        <v>330</v>
      </c>
    </row>
    <row r="4" spans="1:27" x14ac:dyDescent="0.25">
      <c r="A4" s="3" t="s">
        <v>99</v>
      </c>
      <c r="B4" s="3">
        <f>1*2</f>
        <v>2</v>
      </c>
      <c r="C4" s="3">
        <f>1*2</f>
        <v>2</v>
      </c>
      <c r="D4" s="3"/>
      <c r="E4" s="2">
        <f t="shared" ref="E4" si="5">(B4)/(B4+C4+D4)</f>
        <v>0.5</v>
      </c>
      <c r="F4" s="3">
        <f>0+6+13+11</f>
        <v>30</v>
      </c>
      <c r="G4" s="3">
        <f>16+11+5+10</f>
        <v>42</v>
      </c>
      <c r="H4">
        <f t="shared" ref="H4" si="6">F4-G4</f>
        <v>-12</v>
      </c>
      <c r="I4">
        <f>60*1</f>
        <v>60</v>
      </c>
      <c r="L4">
        <f t="shared" ref="L4" si="7">B4*10</f>
        <v>20</v>
      </c>
      <c r="M4">
        <f t="shared" ref="M4" si="8">D4*5</f>
        <v>0</v>
      </c>
      <c r="N4">
        <f t="shared" ref="N4" si="9">10*1</f>
        <v>10</v>
      </c>
      <c r="O4">
        <f t="shared" ref="O4" si="10">SUM(I4:N4)</f>
        <v>90</v>
      </c>
    </row>
    <row r="5" spans="1:27" ht="14.25" customHeight="1" x14ac:dyDescent="0.25">
      <c r="A5" s="3" t="s">
        <v>54</v>
      </c>
      <c r="B5" s="3">
        <f>1*14</f>
        <v>14</v>
      </c>
      <c r="C5" s="3">
        <f>1*8</f>
        <v>8</v>
      </c>
      <c r="D5" s="3">
        <f>1*1</f>
        <v>1</v>
      </c>
      <c r="E5" s="2">
        <f t="shared" ref="E5:E10" si="11">(B5)/(B5+C5+D5)</f>
        <v>0.60869565217391308</v>
      </c>
      <c r="F5" s="3">
        <f>7+11+10+11+5+15+15+16+24+15+23+16+16+7+12+16+8+10+16+8+12+17+0</f>
        <v>290</v>
      </c>
      <c r="G5" s="3">
        <f>8+5+11+14+20+7+14+5+4+10+0+1+15+7+6+10+15+11+6+17+8+0+12</f>
        <v>206</v>
      </c>
      <c r="H5">
        <f t="shared" ref="H5:H10" si="12">F5-G5</f>
        <v>84</v>
      </c>
      <c r="I5">
        <f>60*2</f>
        <v>120</v>
      </c>
      <c r="J5">
        <f>40*2</f>
        <v>80</v>
      </c>
      <c r="L5">
        <f t="shared" ref="L5:L10" si="13">B5*10</f>
        <v>140</v>
      </c>
      <c r="M5">
        <f t="shared" ref="M5:M10" si="14">D5*5</f>
        <v>5</v>
      </c>
      <c r="N5">
        <f>10*6</f>
        <v>60</v>
      </c>
      <c r="O5">
        <f t="shared" ref="O5" si="15">SUM(I5:N5)</f>
        <v>405</v>
      </c>
    </row>
    <row r="6" spans="1:27" x14ac:dyDescent="0.25">
      <c r="A6" s="3" t="s">
        <v>88</v>
      </c>
      <c r="B6" s="3">
        <f>1*1</f>
        <v>1</v>
      </c>
      <c r="C6" s="3">
        <f>1*2</f>
        <v>2</v>
      </c>
      <c r="D6" s="3"/>
      <c r="E6" s="2">
        <f t="shared" si="11"/>
        <v>0.33333333333333331</v>
      </c>
      <c r="F6" s="3">
        <f>8+4+3</f>
        <v>15</v>
      </c>
      <c r="G6" s="3">
        <f>3+14+9</f>
        <v>26</v>
      </c>
      <c r="H6">
        <f t="shared" si="12"/>
        <v>-11</v>
      </c>
      <c r="L6">
        <f t="shared" si="13"/>
        <v>10</v>
      </c>
      <c r="M6">
        <f t="shared" si="14"/>
        <v>0</v>
      </c>
      <c r="N6">
        <f>10*1</f>
        <v>10</v>
      </c>
      <c r="O6">
        <f t="shared" ref="O6" si="16">SUM(I6:N6)</f>
        <v>20</v>
      </c>
    </row>
    <row r="7" spans="1:27" x14ac:dyDescent="0.25">
      <c r="A7" s="3" t="s">
        <v>217</v>
      </c>
      <c r="B7" s="3">
        <f>1*2</f>
        <v>2</v>
      </c>
      <c r="C7" s="3">
        <f>1*1</f>
        <v>1</v>
      </c>
      <c r="D7" s="3"/>
      <c r="E7" s="2">
        <f t="shared" ref="E7:E8" si="17">(B7)/(B7+C7+D7)</f>
        <v>0.66666666666666663</v>
      </c>
      <c r="F7" s="3">
        <f>6+15+7</f>
        <v>28</v>
      </c>
      <c r="G7" s="3">
        <f>3+3+16</f>
        <v>22</v>
      </c>
      <c r="H7">
        <f t="shared" ref="H7:H8" si="18">F7-G7</f>
        <v>6</v>
      </c>
      <c r="K7">
        <f>20*1</f>
        <v>20</v>
      </c>
      <c r="L7">
        <f t="shared" ref="L7:L8" si="19">B7*10</f>
        <v>20</v>
      </c>
      <c r="M7">
        <f t="shared" ref="M7:M8" si="20">D7*5</f>
        <v>0</v>
      </c>
      <c r="N7">
        <f>10*1</f>
        <v>10</v>
      </c>
      <c r="O7">
        <f t="shared" ref="O7:O8" si="21">SUM(I7:N7)</f>
        <v>50</v>
      </c>
    </row>
    <row r="8" spans="1:27" x14ac:dyDescent="0.25">
      <c r="A8" s="3" t="s">
        <v>231</v>
      </c>
      <c r="B8" s="3">
        <f>1*1</f>
        <v>1</v>
      </c>
      <c r="C8" s="3">
        <f>1*2</f>
        <v>2</v>
      </c>
      <c r="D8" s="3"/>
      <c r="E8" s="2">
        <f t="shared" si="17"/>
        <v>0.33333333333333331</v>
      </c>
      <c r="F8" s="3">
        <f>4+9+2</f>
        <v>15</v>
      </c>
      <c r="G8" s="3">
        <f>21+3+15</f>
        <v>39</v>
      </c>
      <c r="H8">
        <f t="shared" si="18"/>
        <v>-24</v>
      </c>
      <c r="L8">
        <f t="shared" si="19"/>
        <v>10</v>
      </c>
      <c r="M8">
        <f t="shared" si="20"/>
        <v>0</v>
      </c>
      <c r="N8">
        <f>10*1</f>
        <v>10</v>
      </c>
      <c r="O8">
        <f t="shared" si="21"/>
        <v>20</v>
      </c>
    </row>
    <row r="9" spans="1:27" x14ac:dyDescent="0.25">
      <c r="A9" s="3" t="s">
        <v>121</v>
      </c>
      <c r="B9" s="3"/>
      <c r="C9" s="3">
        <f>1*3</f>
        <v>3</v>
      </c>
      <c r="D9" s="3"/>
      <c r="E9" s="2">
        <f t="shared" si="11"/>
        <v>0</v>
      </c>
      <c r="F9" s="3">
        <f>3+1+7</f>
        <v>11</v>
      </c>
      <c r="G9" s="3">
        <f>17+21+15</f>
        <v>53</v>
      </c>
      <c r="H9">
        <f t="shared" si="12"/>
        <v>-42</v>
      </c>
      <c r="L9">
        <f t="shared" si="13"/>
        <v>0</v>
      </c>
      <c r="M9">
        <f t="shared" si="14"/>
        <v>0</v>
      </c>
      <c r="N9">
        <f>10*1</f>
        <v>10</v>
      </c>
      <c r="O9">
        <f t="shared" ref="O9:O10" si="22">SUM(I9:N9)</f>
        <v>10</v>
      </c>
    </row>
    <row r="10" spans="1:27" x14ac:dyDescent="0.25">
      <c r="A10" s="3" t="s">
        <v>210</v>
      </c>
      <c r="B10" s="3">
        <f>1*2</f>
        <v>2</v>
      </c>
      <c r="C10" s="3">
        <f>1*1</f>
        <v>1</v>
      </c>
      <c r="D10" s="3"/>
      <c r="E10" s="2">
        <f t="shared" si="11"/>
        <v>0.66666666666666663</v>
      </c>
      <c r="F10" s="3">
        <f>7+15+3</f>
        <v>25</v>
      </c>
      <c r="G10" s="3">
        <f>5+3+17</f>
        <v>25</v>
      </c>
      <c r="H10">
        <f t="shared" si="12"/>
        <v>0</v>
      </c>
      <c r="K10">
        <f>20*1</f>
        <v>20</v>
      </c>
      <c r="L10">
        <f t="shared" si="13"/>
        <v>20</v>
      </c>
      <c r="M10">
        <f t="shared" si="14"/>
        <v>0</v>
      </c>
      <c r="N10">
        <f>10*1</f>
        <v>10</v>
      </c>
      <c r="O10">
        <f t="shared" si="22"/>
        <v>50</v>
      </c>
    </row>
    <row r="11" spans="1:27" x14ac:dyDescent="0.25">
      <c r="A11" s="3" t="s">
        <v>34</v>
      </c>
      <c r="B11" s="3">
        <f>1*5</f>
        <v>5</v>
      </c>
      <c r="C11" s="3">
        <f>1*3</f>
        <v>3</v>
      </c>
      <c r="D11" s="3"/>
      <c r="E11" s="2">
        <f t="shared" ref="E11:E157" si="23">(B11)/(B11+C11+D11)</f>
        <v>0.625</v>
      </c>
      <c r="F11" s="3">
        <f>13+0+12+11+9+20+11+6</f>
        <v>82</v>
      </c>
      <c r="G11" s="3">
        <f>8+12+6+12+3+8+6+16</f>
        <v>71</v>
      </c>
      <c r="H11">
        <f t="shared" ref="H11:H94" si="24">F11-G11</f>
        <v>11</v>
      </c>
      <c r="J11">
        <f>40*1</f>
        <v>40</v>
      </c>
      <c r="K11">
        <f>20*1</f>
        <v>20</v>
      </c>
      <c r="L11">
        <f t="shared" ref="L11:L147" si="25">B11*10</f>
        <v>50</v>
      </c>
      <c r="M11">
        <f t="shared" ref="M11:M157" si="26">D11*5</f>
        <v>0</v>
      </c>
      <c r="N11">
        <f>10*2</f>
        <v>20</v>
      </c>
      <c r="O11">
        <f t="shared" ref="O11:O150" si="27">SUM(I11:N11)</f>
        <v>130</v>
      </c>
    </row>
    <row r="12" spans="1:27" x14ac:dyDescent="0.25">
      <c r="A12" s="3" t="s">
        <v>120</v>
      </c>
      <c r="B12" s="3">
        <f>1*5</f>
        <v>5</v>
      </c>
      <c r="C12" s="3">
        <f>1*8</f>
        <v>8</v>
      </c>
      <c r="D12" s="3"/>
      <c r="E12" s="2">
        <f t="shared" si="23"/>
        <v>0.38461538461538464</v>
      </c>
      <c r="F12" s="3">
        <f>11+13+4+3+2+5+5+2+8+7+5+13+1</f>
        <v>79</v>
      </c>
      <c r="G12" s="3">
        <f>10+12+9+9+20+4+3+11+15+12+7+11+11</f>
        <v>134</v>
      </c>
      <c r="H12">
        <f t="shared" si="24"/>
        <v>-55</v>
      </c>
      <c r="J12">
        <f>40*1</f>
        <v>40</v>
      </c>
      <c r="L12">
        <f t="shared" si="25"/>
        <v>50</v>
      </c>
      <c r="M12">
        <f t="shared" si="26"/>
        <v>0</v>
      </c>
      <c r="N12">
        <f>10*4</f>
        <v>40</v>
      </c>
      <c r="O12">
        <f t="shared" ref="O12" si="28">SUM(I12:N12)</f>
        <v>130</v>
      </c>
    </row>
    <row r="13" spans="1:27" x14ac:dyDescent="0.25">
      <c r="A13" s="3" t="s">
        <v>20</v>
      </c>
      <c r="B13" s="3">
        <f>1*6</f>
        <v>6</v>
      </c>
      <c r="C13" s="3">
        <f>1*5</f>
        <v>5</v>
      </c>
      <c r="D13" s="3"/>
      <c r="E13" s="2">
        <f>(B13)/(B13+C13+D13)</f>
        <v>0.54545454545454541</v>
      </c>
      <c r="F13" s="3">
        <f>6+11+12+11+20+16+7+10+16+17+6</f>
        <v>132</v>
      </c>
      <c r="G13" s="3">
        <f>11+7+11+12+5+7+9+16+1+8+11</f>
        <v>98</v>
      </c>
      <c r="H13">
        <f t="shared" si="24"/>
        <v>34</v>
      </c>
      <c r="J13">
        <f>40*1</f>
        <v>40</v>
      </c>
      <c r="K13">
        <f>20*1</f>
        <v>20</v>
      </c>
      <c r="L13">
        <f t="shared" si="25"/>
        <v>60</v>
      </c>
      <c r="M13">
        <f t="shared" si="26"/>
        <v>0</v>
      </c>
      <c r="N13">
        <f>10*3</f>
        <v>30</v>
      </c>
      <c r="O13">
        <f t="shared" ref="O13" si="29">SUM(I13:N13)</f>
        <v>150</v>
      </c>
    </row>
    <row r="14" spans="1:27" x14ac:dyDescent="0.25">
      <c r="A14" s="3" t="s">
        <v>123</v>
      </c>
      <c r="B14" s="3">
        <f>1*3</f>
        <v>3</v>
      </c>
      <c r="C14" s="3">
        <f>1*1</f>
        <v>1</v>
      </c>
      <c r="D14" s="3"/>
      <c r="E14" s="2">
        <f t="shared" ref="E14" si="30">(B14)/(B14+C14+D14)</f>
        <v>0.75</v>
      </c>
      <c r="F14" s="3">
        <f>21+13+9+6</f>
        <v>49</v>
      </c>
      <c r="G14" s="3">
        <f>1+12+7+7</f>
        <v>27</v>
      </c>
      <c r="H14">
        <f t="shared" si="24"/>
        <v>22</v>
      </c>
      <c r="J14">
        <f>40*1</f>
        <v>40</v>
      </c>
      <c r="L14">
        <f t="shared" si="25"/>
        <v>30</v>
      </c>
      <c r="M14">
        <f t="shared" si="26"/>
        <v>0</v>
      </c>
      <c r="N14">
        <f>10*1</f>
        <v>10</v>
      </c>
      <c r="O14">
        <f t="shared" ref="O14" si="31">SUM(I14:N14)</f>
        <v>80</v>
      </c>
    </row>
    <row r="15" spans="1:27" x14ac:dyDescent="0.25">
      <c r="A15" s="3" t="s">
        <v>21</v>
      </c>
      <c r="B15" s="3">
        <f>1*5</f>
        <v>5</v>
      </c>
      <c r="C15" s="3">
        <f>1*2</f>
        <v>2</v>
      </c>
      <c r="D15" s="3"/>
      <c r="E15" s="2">
        <f t="shared" ref="E15:E16" si="32">(B15)/(B15+C15+D15)</f>
        <v>0.7142857142857143</v>
      </c>
      <c r="F15" s="3">
        <f>11+12+12+12+4+8+3</f>
        <v>62</v>
      </c>
      <c r="G15" s="3">
        <f>6+0+7+11+5+3+4</f>
        <v>36</v>
      </c>
      <c r="H15">
        <f t="shared" si="24"/>
        <v>26</v>
      </c>
      <c r="I15">
        <f>60*1</f>
        <v>60</v>
      </c>
      <c r="K15">
        <f>20*1</f>
        <v>20</v>
      </c>
      <c r="L15">
        <f t="shared" si="25"/>
        <v>50</v>
      </c>
      <c r="M15">
        <f t="shared" si="26"/>
        <v>0</v>
      </c>
      <c r="N15">
        <f>10*2</f>
        <v>20</v>
      </c>
      <c r="O15">
        <f t="shared" ref="O15" si="33">SUM(I15:N15)</f>
        <v>150</v>
      </c>
    </row>
    <row r="16" spans="1:27" x14ac:dyDescent="0.25">
      <c r="A16" s="3" t="s">
        <v>28</v>
      </c>
      <c r="B16" s="3">
        <f>1*5</f>
        <v>5</v>
      </c>
      <c r="C16" s="3">
        <f>1*14</f>
        <v>14</v>
      </c>
      <c r="D16" s="3">
        <f>1*1</f>
        <v>1</v>
      </c>
      <c r="E16" s="2">
        <f t="shared" si="32"/>
        <v>0.25</v>
      </c>
      <c r="F16" s="3">
        <f>10+9+8+8+10+15+10+5+11+14+0+13+8+7+8+18+13+6+13+6</f>
        <v>192</v>
      </c>
      <c r="G16" s="3">
        <f>11+14+10+6+11+9+17+13+0+17+23+14+20+8+15+18+14+21+8+16</f>
        <v>265</v>
      </c>
      <c r="H16">
        <f t="shared" ref="H16" si="34">F16-G16</f>
        <v>-73</v>
      </c>
      <c r="K16">
        <f>20*2</f>
        <v>40</v>
      </c>
      <c r="L16">
        <f t="shared" ref="L16" si="35">B16*10</f>
        <v>50</v>
      </c>
      <c r="M16">
        <f t="shared" ref="M16" si="36">D16*5</f>
        <v>5</v>
      </c>
      <c r="N16">
        <f>10*7</f>
        <v>70</v>
      </c>
      <c r="O16">
        <f t="shared" ref="O16" si="37">SUM(I16:N16)</f>
        <v>165</v>
      </c>
    </row>
    <row r="17" spans="1:15" x14ac:dyDescent="0.25">
      <c r="A17" s="3" t="s">
        <v>36</v>
      </c>
      <c r="B17" s="3">
        <f>1*7</f>
        <v>7</v>
      </c>
      <c r="C17" s="3">
        <f>1*11</f>
        <v>11</v>
      </c>
      <c r="D17" s="3">
        <f>1*1</f>
        <v>1</v>
      </c>
      <c r="E17" s="2">
        <f t="shared" ref="E17:E28" si="38">(B17)/(B17+C17+D17)</f>
        <v>0.36842105263157893</v>
      </c>
      <c r="F17" s="3">
        <f>7+7+6+11+17+11+10+7+3+17+5+9+15+5+9+3+15+16+5</f>
        <v>178</v>
      </c>
      <c r="G17" s="3">
        <f>11+11+12+10+7+10+11+16+11+5+19+8+8+17+4+12+7+6</f>
        <v>185</v>
      </c>
      <c r="H17">
        <f t="shared" si="24"/>
        <v>-7</v>
      </c>
      <c r="I17">
        <f>60*1</f>
        <v>60</v>
      </c>
      <c r="J17">
        <f>40*2</f>
        <v>80</v>
      </c>
      <c r="K17">
        <f>20*1</f>
        <v>20</v>
      </c>
      <c r="L17">
        <f t="shared" si="25"/>
        <v>70</v>
      </c>
      <c r="M17">
        <f t="shared" si="26"/>
        <v>5</v>
      </c>
      <c r="N17">
        <f>10*6</f>
        <v>60</v>
      </c>
      <c r="O17">
        <f t="shared" ref="O17:O28" si="39">SUM(I17:N17)</f>
        <v>295</v>
      </c>
    </row>
    <row r="18" spans="1:15" x14ac:dyDescent="0.25">
      <c r="A18" s="3" t="s">
        <v>232</v>
      </c>
      <c r="B18" s="3">
        <f>1*4</f>
        <v>4</v>
      </c>
      <c r="C18" s="3"/>
      <c r="D18" s="3"/>
      <c r="E18" s="2">
        <f t="shared" si="38"/>
        <v>1</v>
      </c>
      <c r="F18" s="3">
        <f>13+15+15+8</f>
        <v>51</v>
      </c>
      <c r="G18" s="3">
        <f>0+13+2+3</f>
        <v>18</v>
      </c>
      <c r="H18">
        <f t="shared" si="24"/>
        <v>33</v>
      </c>
      <c r="I18">
        <f>60*1</f>
        <v>60</v>
      </c>
      <c r="L18">
        <f t="shared" si="25"/>
        <v>40</v>
      </c>
      <c r="M18">
        <f t="shared" si="26"/>
        <v>0</v>
      </c>
      <c r="N18">
        <f>10*1</f>
        <v>10</v>
      </c>
      <c r="O18">
        <f t="shared" ref="O18" si="40">SUM(I18:N18)</f>
        <v>110</v>
      </c>
    </row>
    <row r="19" spans="1:15" x14ac:dyDescent="0.25">
      <c r="A19" s="3" t="s">
        <v>61</v>
      </c>
      <c r="B19" s="3">
        <f>1*2</f>
        <v>2</v>
      </c>
      <c r="C19" s="3">
        <f>1*4</f>
        <v>4</v>
      </c>
      <c r="D19" s="3"/>
      <c r="E19" s="2">
        <f t="shared" si="38"/>
        <v>0.33333333333333331</v>
      </c>
      <c r="F19" s="3">
        <f>14+12+14+8+8+6</f>
        <v>62</v>
      </c>
      <c r="G19" s="3">
        <f>11+13+15+12+6+8</f>
        <v>65</v>
      </c>
      <c r="H19">
        <f t="shared" ref="H19" si="41">F19-G19</f>
        <v>-3</v>
      </c>
      <c r="K19">
        <f>20*1</f>
        <v>20</v>
      </c>
      <c r="L19">
        <f t="shared" ref="L19" si="42">B19*10</f>
        <v>20</v>
      </c>
      <c r="M19">
        <f t="shared" ref="M19" si="43">D19*5</f>
        <v>0</v>
      </c>
      <c r="N19">
        <f>10*2</f>
        <v>20</v>
      </c>
      <c r="O19">
        <f t="shared" ref="O19" si="44">SUM(I19:N19)</f>
        <v>60</v>
      </c>
    </row>
    <row r="20" spans="1:15" x14ac:dyDescent="0.25">
      <c r="A20" s="3" t="s">
        <v>74</v>
      </c>
      <c r="B20" s="3">
        <f>1*1</f>
        <v>1</v>
      </c>
      <c r="C20" s="3">
        <f>1*15</f>
        <v>15</v>
      </c>
      <c r="D20" s="3"/>
      <c r="E20" s="2">
        <f t="shared" si="38"/>
        <v>6.25E-2</v>
      </c>
      <c r="F20" s="3">
        <f>2+8+5+0+17+6+2+6+8+8+7+1+7+8+6+2</f>
        <v>93</v>
      </c>
      <c r="G20" s="3">
        <f>19+9+10+11+5+13+17+16+11+9+9+16+11+11+8+17</f>
        <v>192</v>
      </c>
      <c r="H20">
        <f t="shared" si="24"/>
        <v>-99</v>
      </c>
      <c r="L20">
        <f t="shared" si="25"/>
        <v>10</v>
      </c>
      <c r="M20">
        <f t="shared" si="26"/>
        <v>0</v>
      </c>
      <c r="N20">
        <f>10*6</f>
        <v>60</v>
      </c>
      <c r="O20">
        <f t="shared" ref="O20" si="45">SUM(I20:N20)</f>
        <v>70</v>
      </c>
    </row>
    <row r="21" spans="1:15" x14ac:dyDescent="0.25">
      <c r="A21" s="3" t="s">
        <v>196</v>
      </c>
      <c r="B21" s="3"/>
      <c r="C21" s="3">
        <f>1*2</f>
        <v>2</v>
      </c>
      <c r="D21" s="3"/>
      <c r="E21" s="2">
        <f t="shared" si="38"/>
        <v>0</v>
      </c>
      <c r="F21" s="3">
        <f>3+3</f>
        <v>6</v>
      </c>
      <c r="G21" s="3">
        <f>19+12</f>
        <v>31</v>
      </c>
      <c r="H21">
        <f t="shared" si="24"/>
        <v>-25</v>
      </c>
      <c r="L21">
        <f t="shared" si="25"/>
        <v>0</v>
      </c>
      <c r="M21">
        <f t="shared" si="26"/>
        <v>0</v>
      </c>
      <c r="N21">
        <f>10*1</f>
        <v>10</v>
      </c>
      <c r="O21">
        <f t="shared" ref="O21" si="46">SUM(I21:N21)</f>
        <v>10</v>
      </c>
    </row>
    <row r="22" spans="1:15" x14ac:dyDescent="0.25">
      <c r="A22" s="3" t="s">
        <v>44</v>
      </c>
      <c r="B22" s="3">
        <f>1*8</f>
        <v>8</v>
      </c>
      <c r="C22" s="3"/>
      <c r="D22" s="3"/>
      <c r="E22" s="2">
        <f t="shared" si="38"/>
        <v>1</v>
      </c>
      <c r="F22" s="3">
        <f>22+11+17+16+19+12+8+9</f>
        <v>114</v>
      </c>
      <c r="G22" s="3">
        <f>0+2+8+6+9+3+6+4</f>
        <v>38</v>
      </c>
      <c r="H22">
        <f t="shared" si="24"/>
        <v>76</v>
      </c>
      <c r="I22">
        <f>60*2</f>
        <v>120</v>
      </c>
      <c r="L22">
        <f t="shared" si="25"/>
        <v>80</v>
      </c>
      <c r="M22">
        <f t="shared" si="26"/>
        <v>0</v>
      </c>
      <c r="N22">
        <f>10*2</f>
        <v>20</v>
      </c>
      <c r="O22">
        <f t="shared" ref="O22" si="47">SUM(I22:N22)</f>
        <v>220</v>
      </c>
    </row>
    <row r="23" spans="1:15" x14ac:dyDescent="0.25">
      <c r="A23" s="3" t="s">
        <v>55</v>
      </c>
      <c r="B23" s="3">
        <f>1*1</f>
        <v>1</v>
      </c>
      <c r="C23" s="3">
        <f>1*3</f>
        <v>3</v>
      </c>
      <c r="D23" s="3"/>
      <c r="E23" s="2">
        <f t="shared" si="38"/>
        <v>0.25</v>
      </c>
      <c r="F23" s="3">
        <f>3+6+11+7</f>
        <v>27</v>
      </c>
      <c r="G23" s="3">
        <f>15+15+10+15</f>
        <v>55</v>
      </c>
      <c r="H23">
        <f t="shared" si="24"/>
        <v>-28</v>
      </c>
      <c r="L23">
        <f t="shared" si="25"/>
        <v>10</v>
      </c>
      <c r="M23">
        <f t="shared" si="26"/>
        <v>0</v>
      </c>
      <c r="N23">
        <f>10*1</f>
        <v>10</v>
      </c>
      <c r="O23">
        <f t="shared" si="39"/>
        <v>20</v>
      </c>
    </row>
    <row r="24" spans="1:15" x14ac:dyDescent="0.25">
      <c r="A24" s="3" t="s">
        <v>157</v>
      </c>
      <c r="B24" s="3">
        <f>1*1</f>
        <v>1</v>
      </c>
      <c r="C24" s="3">
        <f>1*2</f>
        <v>2</v>
      </c>
      <c r="D24" s="3"/>
      <c r="E24" s="2">
        <f t="shared" si="38"/>
        <v>0.33333333333333331</v>
      </c>
      <c r="F24" s="3">
        <f>4+13+3</f>
        <v>20</v>
      </c>
      <c r="G24" s="3">
        <f>16+6+5</f>
        <v>27</v>
      </c>
      <c r="H24">
        <f t="shared" si="24"/>
        <v>-7</v>
      </c>
      <c r="K24">
        <f>20*1</f>
        <v>20</v>
      </c>
      <c r="L24">
        <f t="shared" si="25"/>
        <v>10</v>
      </c>
      <c r="M24">
        <f t="shared" si="26"/>
        <v>0</v>
      </c>
      <c r="N24">
        <f>10*1</f>
        <v>10</v>
      </c>
      <c r="O24">
        <f t="shared" ref="O24:O26" si="48">SUM(I24:N24)</f>
        <v>40</v>
      </c>
    </row>
    <row r="25" spans="1:15" x14ac:dyDescent="0.25">
      <c r="A25" s="3" t="s">
        <v>107</v>
      </c>
      <c r="B25" s="3"/>
      <c r="C25" s="3">
        <f>1*3</f>
        <v>3</v>
      </c>
      <c r="D25" s="3"/>
      <c r="E25" s="2">
        <f t="shared" si="38"/>
        <v>0</v>
      </c>
      <c r="F25" s="3">
        <f>3+7+6</f>
        <v>16</v>
      </c>
      <c r="G25" s="3">
        <f>15+12+7</f>
        <v>34</v>
      </c>
      <c r="H25">
        <f t="shared" si="24"/>
        <v>-18</v>
      </c>
      <c r="L25">
        <f t="shared" si="25"/>
        <v>0</v>
      </c>
      <c r="M25">
        <f t="shared" si="26"/>
        <v>0</v>
      </c>
      <c r="N25">
        <f>10*1</f>
        <v>10</v>
      </c>
      <c r="O25">
        <f t="shared" si="48"/>
        <v>10</v>
      </c>
    </row>
    <row r="26" spans="1:15" x14ac:dyDescent="0.25">
      <c r="A26" s="3" t="s">
        <v>134</v>
      </c>
      <c r="B26" s="3">
        <f>1*4</f>
        <v>4</v>
      </c>
      <c r="C26" s="3">
        <f>1*4</f>
        <v>4</v>
      </c>
      <c r="D26" s="3"/>
      <c r="E26" s="2">
        <f t="shared" si="38"/>
        <v>0.5</v>
      </c>
      <c r="F26" s="3">
        <f>11+4+11+6+5+12+11+5</f>
        <v>65</v>
      </c>
      <c r="G26" s="3">
        <f>10+7+1+13+6+7+1+11</f>
        <v>56</v>
      </c>
      <c r="H26">
        <f t="shared" si="24"/>
        <v>9</v>
      </c>
      <c r="J26">
        <f>40*1</f>
        <v>40</v>
      </c>
      <c r="L26">
        <f t="shared" si="25"/>
        <v>40</v>
      </c>
      <c r="M26">
        <f t="shared" si="26"/>
        <v>0</v>
      </c>
      <c r="N26">
        <f>10*2</f>
        <v>20</v>
      </c>
      <c r="O26">
        <f t="shared" si="48"/>
        <v>100</v>
      </c>
    </row>
    <row r="27" spans="1:15" x14ac:dyDescent="0.25">
      <c r="A27" s="3" t="s">
        <v>72</v>
      </c>
      <c r="B27" s="3">
        <f>1*1</f>
        <v>1</v>
      </c>
      <c r="C27" s="3">
        <f>1*11</f>
        <v>11</v>
      </c>
      <c r="D27" s="3"/>
      <c r="E27" s="2">
        <f t="shared" si="38"/>
        <v>8.3333333333333329E-2</v>
      </c>
      <c r="F27" s="3">
        <f>6+10+4+3+7+10+12+3+6+2+3+6</f>
        <v>72</v>
      </c>
      <c r="G27" s="3">
        <f>8+15+14+10+0+11+17+15+12+14+18+10</f>
        <v>144</v>
      </c>
      <c r="H27">
        <f t="shared" si="24"/>
        <v>-72</v>
      </c>
      <c r="J27">
        <f>40*1</f>
        <v>40</v>
      </c>
      <c r="L27">
        <f t="shared" si="25"/>
        <v>10</v>
      </c>
      <c r="M27">
        <f t="shared" si="26"/>
        <v>0</v>
      </c>
      <c r="N27">
        <f>10*4</f>
        <v>40</v>
      </c>
      <c r="O27">
        <f t="shared" ref="O27" si="49">SUM(I27:N27)</f>
        <v>90</v>
      </c>
    </row>
    <row r="28" spans="1:15" x14ac:dyDescent="0.25">
      <c r="A28" s="3" t="s">
        <v>52</v>
      </c>
      <c r="B28" s="3">
        <f>1*11</f>
        <v>11</v>
      </c>
      <c r="C28" s="3">
        <f>1*5</f>
        <v>5</v>
      </c>
      <c r="D28" s="3"/>
      <c r="E28" s="2">
        <f t="shared" si="38"/>
        <v>0.6875</v>
      </c>
      <c r="F28" s="3">
        <f>8+22+11+0+10+16+7+1+22+17+15+8+5+2+4+0</f>
        <v>148</v>
      </c>
      <c r="G28" s="3">
        <f>7+6+1+18+5+10+6+16+3+8+3+9+4+10+3+16</f>
        <v>125</v>
      </c>
      <c r="H28">
        <f t="shared" si="24"/>
        <v>23</v>
      </c>
      <c r="J28">
        <f>40*4</f>
        <v>160</v>
      </c>
      <c r="L28">
        <f t="shared" si="25"/>
        <v>110</v>
      </c>
      <c r="M28">
        <f t="shared" si="26"/>
        <v>0</v>
      </c>
      <c r="N28">
        <f>10*4</f>
        <v>40</v>
      </c>
      <c r="O28">
        <f t="shared" si="39"/>
        <v>310</v>
      </c>
    </row>
    <row r="29" spans="1:15" x14ac:dyDescent="0.25">
      <c r="A29" s="3" t="s">
        <v>75</v>
      </c>
      <c r="B29" s="3">
        <f>1*8</f>
        <v>8</v>
      </c>
      <c r="C29" s="3">
        <f>1*15</f>
        <v>15</v>
      </c>
      <c r="D29" s="3">
        <f>1*1</f>
        <v>1</v>
      </c>
      <c r="E29" s="2">
        <f t="shared" ref="E29" si="50">(B29)/(B29+C29+D29)</f>
        <v>0.33333333333333331</v>
      </c>
      <c r="F29" s="3">
        <f>8+11+4+12+11+5+5+14+10+9+6+12+8+11+3+16+6+3+13+18+3+14+1+0</f>
        <v>203</v>
      </c>
      <c r="G29" s="3">
        <f>15+10+18+13+3+16+16+13+13+7+13+5+9+11+22+6+7+9+15+5+8+2+17+12</f>
        <v>265</v>
      </c>
      <c r="H29">
        <f>F29-G29</f>
        <v>-62</v>
      </c>
      <c r="J29">
        <f>40*4</f>
        <v>160</v>
      </c>
      <c r="K29">
        <f>20*1</f>
        <v>20</v>
      </c>
      <c r="L29">
        <f t="shared" ref="L29" si="51">B29*10</f>
        <v>80</v>
      </c>
      <c r="M29">
        <f t="shared" ref="M29" si="52">D29*5</f>
        <v>5</v>
      </c>
      <c r="N29">
        <f>10*7</f>
        <v>70</v>
      </c>
      <c r="O29">
        <f t="shared" ref="O29" si="53">SUM(I29:N29)</f>
        <v>335</v>
      </c>
    </row>
    <row r="30" spans="1:15" x14ac:dyDescent="0.25">
      <c r="A30" s="3" t="s">
        <v>51</v>
      </c>
      <c r="B30" s="3">
        <f>1*6</f>
        <v>6</v>
      </c>
      <c r="C30" s="3"/>
      <c r="D30" s="3"/>
      <c r="E30" s="2">
        <f t="shared" ref="E30:E44" si="54">(B30)/(B30+C30+D30)</f>
        <v>1</v>
      </c>
      <c r="F30" s="3">
        <f>7+15+15+18+15+9</f>
        <v>79</v>
      </c>
      <c r="G30" s="3">
        <f>6+3+7+0+6+8</f>
        <v>30</v>
      </c>
      <c r="H30">
        <f t="shared" ref="H30:H44" si="55">F30-G30</f>
        <v>49</v>
      </c>
      <c r="I30">
        <f>60*2</f>
        <v>120</v>
      </c>
      <c r="L30">
        <f t="shared" ref="L30:L44" si="56">B30*10</f>
        <v>60</v>
      </c>
      <c r="M30">
        <f t="shared" ref="M30:M44" si="57">D30*5</f>
        <v>0</v>
      </c>
      <c r="N30">
        <f>10*2</f>
        <v>20</v>
      </c>
      <c r="O30">
        <f t="shared" ref="O30:O44" si="58">SUM(I30:N30)</f>
        <v>200</v>
      </c>
    </row>
    <row r="31" spans="1:15" x14ac:dyDescent="0.25">
      <c r="A31" s="3" t="s">
        <v>56</v>
      </c>
      <c r="B31" s="3">
        <f>1*2</f>
        <v>2</v>
      </c>
      <c r="C31" s="3">
        <f>1*9</f>
        <v>9</v>
      </c>
      <c r="D31" s="3"/>
      <c r="E31" s="2">
        <f t="shared" si="54"/>
        <v>0.18181818181818182</v>
      </c>
      <c r="F31" s="3">
        <f>6+5+7+10+5+12+3+3+5+10+1</f>
        <v>67</v>
      </c>
      <c r="G31" s="3">
        <f>22+11+16+16+12+7+17+6+20+6+12</f>
        <v>145</v>
      </c>
      <c r="H31">
        <f t="shared" si="55"/>
        <v>-78</v>
      </c>
      <c r="K31">
        <f>20*1</f>
        <v>20</v>
      </c>
      <c r="L31">
        <f t="shared" si="56"/>
        <v>20</v>
      </c>
      <c r="M31">
        <f t="shared" si="57"/>
        <v>0</v>
      </c>
      <c r="N31">
        <f>10*4</f>
        <v>40</v>
      </c>
      <c r="O31">
        <f t="shared" si="58"/>
        <v>80</v>
      </c>
    </row>
    <row r="32" spans="1:15" x14ac:dyDescent="0.25">
      <c r="A32" s="3" t="s">
        <v>77</v>
      </c>
      <c r="B32" s="3">
        <f>1*3</f>
        <v>3</v>
      </c>
      <c r="C32" s="3">
        <f>1*3</f>
        <v>3</v>
      </c>
      <c r="D32" s="3"/>
      <c r="E32" s="2">
        <f t="shared" ref="E32:E36" si="59">(B32)/(B32+C32+D32)</f>
        <v>0.5</v>
      </c>
      <c r="F32" s="3">
        <f>6+11+7+12+9+8</f>
        <v>53</v>
      </c>
      <c r="G32" s="3">
        <f>15+10+11+11+6+11</f>
        <v>64</v>
      </c>
      <c r="H32">
        <f t="shared" ref="H32:H36" si="60">F32-G32</f>
        <v>-11</v>
      </c>
      <c r="L32">
        <f t="shared" ref="L32:L36" si="61">B32*10</f>
        <v>30</v>
      </c>
      <c r="M32">
        <f t="shared" ref="M32:M36" si="62">D32*5</f>
        <v>0</v>
      </c>
      <c r="N32">
        <f>10*2</f>
        <v>20</v>
      </c>
      <c r="O32">
        <f t="shared" ref="O32:O36" si="63">SUM(I32:N32)</f>
        <v>50</v>
      </c>
    </row>
    <row r="33" spans="1:15" x14ac:dyDescent="0.25">
      <c r="A33" s="3" t="s">
        <v>153</v>
      </c>
      <c r="B33" s="3">
        <f>1*2</f>
        <v>2</v>
      </c>
      <c r="C33" s="3">
        <f>1*4</f>
        <v>4</v>
      </c>
      <c r="D33" s="3"/>
      <c r="E33" s="2">
        <f t="shared" si="59"/>
        <v>0.33333333333333331</v>
      </c>
      <c r="F33" s="3">
        <f>4+5+11+0+17+3</f>
        <v>40</v>
      </c>
      <c r="G33" s="3">
        <f>24+17+8+17+2+13</f>
        <v>81</v>
      </c>
      <c r="H33">
        <f t="shared" si="60"/>
        <v>-41</v>
      </c>
      <c r="J33">
        <f>40*1</f>
        <v>40</v>
      </c>
      <c r="L33">
        <f t="shared" si="61"/>
        <v>20</v>
      </c>
      <c r="M33">
        <f t="shared" si="62"/>
        <v>0</v>
      </c>
      <c r="N33">
        <f>10*2</f>
        <v>20</v>
      </c>
      <c r="O33">
        <f t="shared" ref="O33" si="64">SUM(I33:N33)</f>
        <v>80</v>
      </c>
    </row>
    <row r="34" spans="1:15" x14ac:dyDescent="0.25">
      <c r="A34" s="3" t="s">
        <v>98</v>
      </c>
      <c r="B34" s="3">
        <f>1*3</f>
        <v>3</v>
      </c>
      <c r="C34" s="3"/>
      <c r="D34" s="3"/>
      <c r="E34" s="2">
        <f t="shared" si="59"/>
        <v>1</v>
      </c>
      <c r="F34" s="3">
        <f>16+14+9</f>
        <v>39</v>
      </c>
      <c r="G34" s="3">
        <f>0+4+8</f>
        <v>12</v>
      </c>
      <c r="H34">
        <f t="shared" si="60"/>
        <v>27</v>
      </c>
      <c r="I34">
        <f>60*1</f>
        <v>60</v>
      </c>
      <c r="L34">
        <f t="shared" si="61"/>
        <v>30</v>
      </c>
      <c r="M34">
        <f t="shared" si="62"/>
        <v>0</v>
      </c>
      <c r="N34">
        <f t="shared" ref="N34:N61" si="65">10*1</f>
        <v>10</v>
      </c>
      <c r="O34">
        <f t="shared" si="63"/>
        <v>100</v>
      </c>
    </row>
    <row r="35" spans="1:15" x14ac:dyDescent="0.25">
      <c r="A35" s="3" t="s">
        <v>122</v>
      </c>
      <c r="B35" s="3">
        <f>1*11</f>
        <v>11</v>
      </c>
      <c r="C35" s="3"/>
      <c r="D35" s="3"/>
      <c r="E35" s="2">
        <f t="shared" si="59"/>
        <v>1</v>
      </c>
      <c r="F35" s="3">
        <f>17+18+9+7+19+8+12+4+20+12+6</f>
        <v>132</v>
      </c>
      <c r="G35" s="3">
        <f>3+4+4+6+3+7+0+3+5+1+5</f>
        <v>41</v>
      </c>
      <c r="H35">
        <f t="shared" si="60"/>
        <v>91</v>
      </c>
      <c r="I35">
        <f>60*3</f>
        <v>180</v>
      </c>
      <c r="L35">
        <f t="shared" si="61"/>
        <v>110</v>
      </c>
      <c r="M35">
        <f t="shared" si="62"/>
        <v>0</v>
      </c>
      <c r="N35">
        <f>10*3</f>
        <v>30</v>
      </c>
      <c r="O35">
        <f t="shared" ref="O35" si="66">SUM(I35:N35)</f>
        <v>320</v>
      </c>
    </row>
    <row r="36" spans="1:15" x14ac:dyDescent="0.25">
      <c r="A36" s="3" t="s">
        <v>101</v>
      </c>
      <c r="B36" s="3">
        <f>1*7</f>
        <v>7</v>
      </c>
      <c r="C36" s="3">
        <f>1*7</f>
        <v>7</v>
      </c>
      <c r="D36" s="3"/>
      <c r="E36" s="2">
        <f t="shared" si="59"/>
        <v>0.5</v>
      </c>
      <c r="F36" s="3">
        <f>11+10+5+18+0+8+13+11+5+6+6+15+0+9</f>
        <v>117</v>
      </c>
      <c r="G36" s="3">
        <f>6+3+17+9+22+7+10+2+14+16+9+9+14+16</f>
        <v>154</v>
      </c>
      <c r="H36">
        <f t="shared" si="60"/>
        <v>-37</v>
      </c>
      <c r="I36">
        <f>60*1</f>
        <v>60</v>
      </c>
      <c r="K36">
        <f>20*2</f>
        <v>40</v>
      </c>
      <c r="L36">
        <f t="shared" si="61"/>
        <v>70</v>
      </c>
      <c r="M36">
        <f t="shared" si="62"/>
        <v>0</v>
      </c>
      <c r="N36">
        <f>10*4</f>
        <v>40</v>
      </c>
      <c r="O36">
        <f t="shared" si="63"/>
        <v>210</v>
      </c>
    </row>
    <row r="37" spans="1:15" x14ac:dyDescent="0.25">
      <c r="A37" s="3" t="s">
        <v>73</v>
      </c>
      <c r="B37" s="3">
        <f>1*6</f>
        <v>6</v>
      </c>
      <c r="C37" s="3">
        <f>1*7</f>
        <v>7</v>
      </c>
      <c r="D37" s="3"/>
      <c r="E37" s="2">
        <f t="shared" si="54"/>
        <v>0.46153846153846156</v>
      </c>
      <c r="F37" s="3">
        <f>19+10+15+10+9+12+15+1+8+6+17+3+12</f>
        <v>137</v>
      </c>
      <c r="G37" s="3">
        <f>2+11+16+9+8+8+8+13+17+12+9+13+15</f>
        <v>141</v>
      </c>
      <c r="H37">
        <f t="shared" si="55"/>
        <v>-4</v>
      </c>
      <c r="I37">
        <f>60*1</f>
        <v>60</v>
      </c>
      <c r="L37">
        <f t="shared" si="56"/>
        <v>60</v>
      </c>
      <c r="M37">
        <f t="shared" si="57"/>
        <v>0</v>
      </c>
      <c r="N37">
        <f>10*4</f>
        <v>40</v>
      </c>
      <c r="O37">
        <f t="shared" si="58"/>
        <v>160</v>
      </c>
    </row>
    <row r="38" spans="1:15" x14ac:dyDescent="0.25">
      <c r="A38" s="3" t="s">
        <v>76</v>
      </c>
      <c r="B38" s="3">
        <f>1*12</f>
        <v>12</v>
      </c>
      <c r="C38" s="3">
        <f>1*5</f>
        <v>5</v>
      </c>
      <c r="D38" s="3"/>
      <c r="E38" s="2">
        <f t="shared" si="54"/>
        <v>0.70588235294117652</v>
      </c>
      <c r="F38" s="3">
        <f>15+15+15+17+17+8+12+19+16+16+17+6+8+26+11+11+9</f>
        <v>238</v>
      </c>
      <c r="G38" s="3">
        <f>8+10+11+10+5+9+13+5+5+17+2+11+12+13+7+8+8</f>
        <v>154</v>
      </c>
      <c r="H38">
        <f t="shared" si="55"/>
        <v>84</v>
      </c>
      <c r="I38">
        <f>60*2</f>
        <v>120</v>
      </c>
      <c r="J38">
        <f>40*2</f>
        <v>80</v>
      </c>
      <c r="L38">
        <f t="shared" si="56"/>
        <v>120</v>
      </c>
      <c r="M38">
        <f t="shared" si="57"/>
        <v>0</v>
      </c>
      <c r="N38">
        <f>10*6</f>
        <v>60</v>
      </c>
      <c r="O38">
        <f t="shared" si="58"/>
        <v>380</v>
      </c>
    </row>
    <row r="39" spans="1:15" x14ac:dyDescent="0.25">
      <c r="A39" s="3" t="s">
        <v>100</v>
      </c>
      <c r="B39" s="3">
        <f>1*9</f>
        <v>9</v>
      </c>
      <c r="C39" s="3">
        <f>1*13</f>
        <v>13</v>
      </c>
      <c r="D39" s="3">
        <f>1*1</f>
        <v>1</v>
      </c>
      <c r="E39" s="2">
        <f t="shared" si="54"/>
        <v>0.39130434782608697</v>
      </c>
      <c r="F39" s="3">
        <f>11+9+0+10+13+9+2+4+17+16+6+9+12+8+4+9+8+12+16+7+13+3+6</f>
        <v>204</v>
      </c>
      <c r="G39" s="3">
        <f>15+15+7+15+12+18+11+5+12+6+9+9+5+5+9+15+13+6+9+6+3+15+10</f>
        <v>230</v>
      </c>
      <c r="H39">
        <f t="shared" si="55"/>
        <v>-26</v>
      </c>
      <c r="I39">
        <f>60*1</f>
        <v>60</v>
      </c>
      <c r="J39">
        <f>40*1</f>
        <v>40</v>
      </c>
      <c r="K39">
        <f>20*1</f>
        <v>20</v>
      </c>
      <c r="L39">
        <f t="shared" si="56"/>
        <v>90</v>
      </c>
      <c r="M39">
        <f t="shared" si="57"/>
        <v>5</v>
      </c>
      <c r="N39">
        <f>10*7</f>
        <v>70</v>
      </c>
      <c r="O39">
        <f t="shared" ref="O39" si="67">SUM(I39:N39)</f>
        <v>285</v>
      </c>
    </row>
    <row r="40" spans="1:15" x14ac:dyDescent="0.25">
      <c r="A40" s="3" t="s">
        <v>165</v>
      </c>
      <c r="B40" s="3">
        <f>1*4</f>
        <v>4</v>
      </c>
      <c r="C40" s="3">
        <f>1*3</f>
        <v>3</v>
      </c>
      <c r="D40" s="3"/>
      <c r="E40" s="2">
        <f t="shared" ref="E40" si="68">(B40)/(B40+C40+D40)</f>
        <v>0.5714285714285714</v>
      </c>
      <c r="F40" s="3">
        <f>15+11+8+7+13+14+5</f>
        <v>73</v>
      </c>
      <c r="G40" s="3">
        <f>3+8+12+4+26+13+12</f>
        <v>78</v>
      </c>
      <c r="H40">
        <f t="shared" ref="H40" si="69">F40-G40</f>
        <v>-5</v>
      </c>
      <c r="K40">
        <f>20*2</f>
        <v>40</v>
      </c>
      <c r="L40">
        <f t="shared" ref="L40" si="70">B40*10</f>
        <v>40</v>
      </c>
      <c r="M40">
        <f t="shared" ref="M40" si="71">D40*5</f>
        <v>0</v>
      </c>
      <c r="N40">
        <f>10*2</f>
        <v>20</v>
      </c>
      <c r="O40">
        <f t="shared" ref="O40" si="72">SUM(I40:N40)</f>
        <v>100</v>
      </c>
    </row>
    <row r="41" spans="1:15" x14ac:dyDescent="0.25">
      <c r="A41" s="3" t="s">
        <v>53</v>
      </c>
      <c r="B41" s="3">
        <f>1*6</f>
        <v>6</v>
      </c>
      <c r="C41" s="3">
        <f>1*6</f>
        <v>6</v>
      </c>
      <c r="D41" s="3">
        <f>1*2</f>
        <v>2</v>
      </c>
      <c r="E41" s="2">
        <f t="shared" si="54"/>
        <v>0.42857142857142855</v>
      </c>
      <c r="F41" s="3">
        <f>6+15+16+1+9+7+9+10+12+15+3+11+13+7</f>
        <v>134</v>
      </c>
      <c r="G41" s="3">
        <f>7+6+7+11+10+7+6+16+8+14+20+11+1+8</f>
        <v>132</v>
      </c>
      <c r="H41">
        <f t="shared" si="55"/>
        <v>2</v>
      </c>
      <c r="K41">
        <f>20*2</f>
        <v>40</v>
      </c>
      <c r="L41">
        <f t="shared" si="56"/>
        <v>60</v>
      </c>
      <c r="M41">
        <f t="shared" si="57"/>
        <v>10</v>
      </c>
      <c r="N41">
        <f>10*4</f>
        <v>40</v>
      </c>
      <c r="O41">
        <f t="shared" si="58"/>
        <v>150</v>
      </c>
    </row>
    <row r="42" spans="1:15" x14ac:dyDescent="0.25">
      <c r="A42" s="3" t="s">
        <v>197</v>
      </c>
      <c r="B42" s="3">
        <f>1*4</f>
        <v>4</v>
      </c>
      <c r="C42" s="3">
        <f>1*3</f>
        <v>3</v>
      </c>
      <c r="D42" s="3"/>
      <c r="E42" s="2">
        <f t="shared" si="54"/>
        <v>0.5714285714285714</v>
      </c>
      <c r="F42" s="3">
        <f>9+7+17+13+10+14+3</f>
        <v>73</v>
      </c>
      <c r="G42" s="3">
        <f>19+8+3+3+2+4+5</f>
        <v>44</v>
      </c>
      <c r="H42">
        <f t="shared" si="55"/>
        <v>29</v>
      </c>
      <c r="I42">
        <f>60*1</f>
        <v>60</v>
      </c>
      <c r="L42">
        <f t="shared" si="56"/>
        <v>40</v>
      </c>
      <c r="M42">
        <f t="shared" si="57"/>
        <v>0</v>
      </c>
      <c r="N42">
        <f>10*2</f>
        <v>20</v>
      </c>
      <c r="O42">
        <f t="shared" ref="O42" si="73">SUM(I42:N42)</f>
        <v>120</v>
      </c>
    </row>
    <row r="43" spans="1:15" x14ac:dyDescent="0.25">
      <c r="A43" s="3" t="s">
        <v>233</v>
      </c>
      <c r="B43" s="3">
        <f>1*4</f>
        <v>4</v>
      </c>
      <c r="C43" s="3"/>
      <c r="D43" s="3"/>
      <c r="E43" s="2">
        <f t="shared" si="54"/>
        <v>1</v>
      </c>
      <c r="F43" s="3">
        <f>18+11+10+16</f>
        <v>55</v>
      </c>
      <c r="G43" s="3">
        <f>3+8+6+10</f>
        <v>27</v>
      </c>
      <c r="H43">
        <f t="shared" si="55"/>
        <v>28</v>
      </c>
      <c r="I43">
        <f>60*1</f>
        <v>60</v>
      </c>
      <c r="L43">
        <f t="shared" si="56"/>
        <v>40</v>
      </c>
      <c r="M43">
        <f t="shared" si="57"/>
        <v>0</v>
      </c>
      <c r="N43">
        <f>10*1</f>
        <v>10</v>
      </c>
      <c r="O43">
        <f t="shared" ref="O43" si="74">SUM(I43:N43)</f>
        <v>110</v>
      </c>
    </row>
    <row r="44" spans="1:15" x14ac:dyDescent="0.25">
      <c r="A44" s="3" t="s">
        <v>114</v>
      </c>
      <c r="B44" s="3">
        <f>1*7</f>
        <v>7</v>
      </c>
      <c r="C44" s="3">
        <f>1*4</f>
        <v>4</v>
      </c>
      <c r="D44" s="3"/>
      <c r="E44" s="2">
        <f t="shared" si="54"/>
        <v>0.63636363636363635</v>
      </c>
      <c r="F44" s="3">
        <f>20+17+5+21+3+3+11+6+7+17+11</f>
        <v>121</v>
      </c>
      <c r="G44" s="3">
        <f>2+16+11+6+5+15+13+5+6+3+5</f>
        <v>87</v>
      </c>
      <c r="H44">
        <f t="shared" si="55"/>
        <v>34</v>
      </c>
      <c r="I44">
        <f>60*1</f>
        <v>60</v>
      </c>
      <c r="K44">
        <f>20*2</f>
        <v>40</v>
      </c>
      <c r="L44">
        <f t="shared" si="56"/>
        <v>70</v>
      </c>
      <c r="M44">
        <f t="shared" si="57"/>
        <v>0</v>
      </c>
      <c r="N44">
        <f>10*3</f>
        <v>30</v>
      </c>
      <c r="O44">
        <f t="shared" si="58"/>
        <v>200</v>
      </c>
    </row>
    <row r="45" spans="1:15" x14ac:dyDescent="0.25">
      <c r="A45" s="3" t="s">
        <v>26</v>
      </c>
      <c r="B45" s="3">
        <f>1*9</f>
        <v>9</v>
      </c>
      <c r="C45" s="3">
        <f>1*11</f>
        <v>11</v>
      </c>
      <c r="D45" s="3"/>
      <c r="E45" s="2">
        <f t="shared" si="23"/>
        <v>0.45</v>
      </c>
      <c r="F45" s="3">
        <f>11+13+8+7+14+7+10+10+17+6+5+16+11+8+14+14+1+21+0+5</f>
        <v>198</v>
      </c>
      <c r="G45" s="3">
        <f>7+14+7+12+9+17+8+11+14+7+17+4+5+17+5+15+13+4+13+18</f>
        <v>217</v>
      </c>
      <c r="H45">
        <f t="shared" si="24"/>
        <v>-19</v>
      </c>
      <c r="J45">
        <f>40*1</f>
        <v>40</v>
      </c>
      <c r="K45">
        <f>20*2</f>
        <v>40</v>
      </c>
      <c r="L45">
        <f t="shared" si="25"/>
        <v>90</v>
      </c>
      <c r="M45">
        <f t="shared" si="26"/>
        <v>0</v>
      </c>
      <c r="N45">
        <f>10*6</f>
        <v>60</v>
      </c>
      <c r="O45">
        <f t="shared" ref="O45" si="75">SUM(I45:N45)</f>
        <v>230</v>
      </c>
    </row>
    <row r="46" spans="1:15" x14ac:dyDescent="0.25">
      <c r="A46" s="3" t="s">
        <v>179</v>
      </c>
      <c r="B46" s="3">
        <f>1*5</f>
        <v>5</v>
      </c>
      <c r="C46" s="3">
        <f>1*4</f>
        <v>4</v>
      </c>
      <c r="D46" s="3"/>
      <c r="E46" s="2">
        <f t="shared" si="23"/>
        <v>0.55555555555555558</v>
      </c>
      <c r="F46" s="3">
        <f>15+11+20+13+5+17+8+12+10</f>
        <v>111</v>
      </c>
      <c r="G46" s="3">
        <f>8+12+3+6+6+1+11+0+16</f>
        <v>63</v>
      </c>
      <c r="H46">
        <f t="shared" ref="H46" si="76">F46-G46</f>
        <v>48</v>
      </c>
      <c r="J46">
        <f>40*2</f>
        <v>80</v>
      </c>
      <c r="L46">
        <f t="shared" ref="L46" si="77">B46*10</f>
        <v>50</v>
      </c>
      <c r="M46">
        <f t="shared" ref="M46" si="78">D46*5</f>
        <v>0</v>
      </c>
      <c r="N46">
        <f>10*2</f>
        <v>20</v>
      </c>
      <c r="O46">
        <f t="shared" ref="O46" si="79">SUM(I46:N46)</f>
        <v>150</v>
      </c>
    </row>
    <row r="47" spans="1:15" x14ac:dyDescent="0.25">
      <c r="A47" s="3" t="s">
        <v>35</v>
      </c>
      <c r="B47" s="3">
        <f>1*2</f>
        <v>2</v>
      </c>
      <c r="C47" s="3">
        <f>1*3</f>
        <v>3</v>
      </c>
      <c r="D47" s="3">
        <f>1*1</f>
        <v>1</v>
      </c>
      <c r="E47" s="2">
        <f t="shared" ref="E47:E53" si="80">(B47)/(B47+C47+D47)</f>
        <v>0.33333333333333331</v>
      </c>
      <c r="F47" s="3">
        <f>8+14+7+11+18+1</f>
        <v>59</v>
      </c>
      <c r="G47" s="3">
        <f>13+13+8+7+18+11</f>
        <v>70</v>
      </c>
      <c r="H47">
        <f t="shared" ref="H47:H58" si="81">F47-G47</f>
        <v>-11</v>
      </c>
      <c r="L47">
        <f t="shared" ref="L47:L58" si="82">B47*10</f>
        <v>20</v>
      </c>
      <c r="M47">
        <f t="shared" ref="M47:M58" si="83">D47*5</f>
        <v>5</v>
      </c>
      <c r="N47">
        <f>10*2</f>
        <v>20</v>
      </c>
      <c r="O47">
        <f t="shared" ref="O47:O53" si="84">SUM(I47:N47)</f>
        <v>45</v>
      </c>
    </row>
    <row r="48" spans="1:15" x14ac:dyDescent="0.25">
      <c r="B48" s="3"/>
      <c r="C48" s="3"/>
      <c r="D48" s="3"/>
      <c r="E48" s="2" t="e">
        <f t="shared" si="80"/>
        <v>#DIV/0!</v>
      </c>
      <c r="F48" s="3"/>
      <c r="G48" s="3"/>
      <c r="H48">
        <f t="shared" si="81"/>
        <v>0</v>
      </c>
      <c r="L48">
        <f t="shared" si="82"/>
        <v>0</v>
      </c>
      <c r="M48">
        <f t="shared" si="83"/>
        <v>0</v>
      </c>
      <c r="N48">
        <f t="shared" si="65"/>
        <v>10</v>
      </c>
      <c r="O48">
        <f t="shared" si="84"/>
        <v>10</v>
      </c>
    </row>
    <row r="49" spans="2:15" x14ac:dyDescent="0.25">
      <c r="B49" s="3"/>
      <c r="C49" s="3"/>
      <c r="D49" s="3"/>
      <c r="E49" s="2" t="e">
        <f t="shared" si="80"/>
        <v>#DIV/0!</v>
      </c>
      <c r="F49" s="3"/>
      <c r="G49" s="3"/>
      <c r="H49">
        <f t="shared" si="81"/>
        <v>0</v>
      </c>
      <c r="L49">
        <f t="shared" si="82"/>
        <v>0</v>
      </c>
      <c r="M49">
        <f t="shared" si="83"/>
        <v>0</v>
      </c>
      <c r="N49">
        <f t="shared" si="65"/>
        <v>10</v>
      </c>
      <c r="O49">
        <f t="shared" ref="O49" si="85">SUM(I49:N49)</f>
        <v>10</v>
      </c>
    </row>
    <row r="50" spans="2:15" x14ac:dyDescent="0.25">
      <c r="B50" s="3"/>
      <c r="C50" s="3"/>
      <c r="D50" s="3"/>
      <c r="E50" s="2" t="e">
        <f t="shared" si="80"/>
        <v>#DIV/0!</v>
      </c>
      <c r="F50" s="3"/>
      <c r="G50" s="3"/>
      <c r="H50">
        <f t="shared" ref="H50:H51" si="86">F50-G50</f>
        <v>0</v>
      </c>
      <c r="L50">
        <f t="shared" ref="L50:L51" si="87">B50*10</f>
        <v>0</v>
      </c>
      <c r="M50">
        <f t="shared" ref="M50:M51" si="88">D50*5</f>
        <v>0</v>
      </c>
      <c r="N50">
        <f t="shared" si="65"/>
        <v>10</v>
      </c>
      <c r="O50">
        <f t="shared" ref="O50" si="89">SUM(I50:N50)</f>
        <v>10</v>
      </c>
    </row>
    <row r="51" spans="2:15" x14ac:dyDescent="0.25">
      <c r="B51" s="3"/>
      <c r="C51" s="3"/>
      <c r="D51" s="3"/>
      <c r="E51" s="2" t="e">
        <f t="shared" si="80"/>
        <v>#DIV/0!</v>
      </c>
      <c r="F51" s="3"/>
      <c r="G51" s="3"/>
      <c r="H51">
        <f t="shared" si="86"/>
        <v>0</v>
      </c>
      <c r="L51">
        <f t="shared" si="87"/>
        <v>0</v>
      </c>
      <c r="M51">
        <f t="shared" si="88"/>
        <v>0</v>
      </c>
      <c r="N51">
        <f t="shared" si="65"/>
        <v>10</v>
      </c>
      <c r="O51">
        <f t="shared" ref="O51" si="90">SUM(I51:N51)</f>
        <v>10</v>
      </c>
    </row>
    <row r="52" spans="2:15" x14ac:dyDescent="0.25">
      <c r="B52" s="3"/>
      <c r="C52" s="3"/>
      <c r="D52" s="3"/>
      <c r="E52" s="2" t="e">
        <f t="shared" si="80"/>
        <v>#DIV/0!</v>
      </c>
      <c r="F52" s="3"/>
      <c r="G52" s="3"/>
      <c r="H52">
        <f t="shared" si="81"/>
        <v>0</v>
      </c>
      <c r="L52">
        <f t="shared" si="82"/>
        <v>0</v>
      </c>
      <c r="M52">
        <f t="shared" si="83"/>
        <v>0</v>
      </c>
      <c r="N52">
        <f t="shared" si="65"/>
        <v>10</v>
      </c>
      <c r="O52">
        <f t="shared" ref="O52" si="91">SUM(I52:N52)</f>
        <v>10</v>
      </c>
    </row>
    <row r="53" spans="2:15" x14ac:dyDescent="0.25">
      <c r="B53" s="3"/>
      <c r="C53" s="3"/>
      <c r="D53" s="3"/>
      <c r="E53" s="2" t="e">
        <f t="shared" si="80"/>
        <v>#DIV/0!</v>
      </c>
      <c r="F53" s="3"/>
      <c r="G53" s="3"/>
      <c r="H53">
        <f t="shared" si="81"/>
        <v>0</v>
      </c>
      <c r="L53">
        <f t="shared" si="82"/>
        <v>0</v>
      </c>
      <c r="M53">
        <f t="shared" si="83"/>
        <v>0</v>
      </c>
      <c r="N53">
        <f t="shared" si="65"/>
        <v>10</v>
      </c>
      <c r="O53">
        <f t="shared" si="84"/>
        <v>10</v>
      </c>
    </row>
    <row r="54" spans="2:15" x14ac:dyDescent="0.25">
      <c r="B54" s="3"/>
      <c r="C54" s="3"/>
      <c r="D54" s="3"/>
      <c r="E54" s="2" t="e">
        <f>(B54)/(B54+C54+D54)</f>
        <v>#DIV/0!</v>
      </c>
      <c r="F54" s="3"/>
      <c r="G54" s="3"/>
      <c r="H54">
        <f t="shared" si="81"/>
        <v>0</v>
      </c>
      <c r="L54">
        <f t="shared" si="82"/>
        <v>0</v>
      </c>
      <c r="M54">
        <f t="shared" si="83"/>
        <v>0</v>
      </c>
      <c r="N54">
        <f t="shared" si="65"/>
        <v>10</v>
      </c>
      <c r="O54">
        <f t="shared" ref="O54" si="92">SUM(I54:N54)</f>
        <v>10</v>
      </c>
    </row>
    <row r="55" spans="2:15" x14ac:dyDescent="0.25">
      <c r="B55" s="3"/>
      <c r="C55" s="3"/>
      <c r="D55" s="3"/>
      <c r="E55" s="2" t="e">
        <f t="shared" ref="E55" si="93">(B55)/(B55+C55+D55)</f>
        <v>#DIV/0!</v>
      </c>
      <c r="F55" s="3"/>
      <c r="G55" s="3"/>
      <c r="H55">
        <f t="shared" si="81"/>
        <v>0</v>
      </c>
      <c r="L55">
        <f t="shared" si="82"/>
        <v>0</v>
      </c>
      <c r="M55">
        <f t="shared" si="83"/>
        <v>0</v>
      </c>
      <c r="N55">
        <f t="shared" si="65"/>
        <v>10</v>
      </c>
      <c r="O55">
        <f t="shared" ref="O55" si="94">SUM(I55:N55)</f>
        <v>10</v>
      </c>
    </row>
    <row r="56" spans="2:15" x14ac:dyDescent="0.25">
      <c r="B56" s="3"/>
      <c r="C56" s="3"/>
      <c r="D56" s="3"/>
      <c r="E56" s="2" t="e">
        <f t="shared" ref="E56" si="95">(B56)/(B56+C56+D56)</f>
        <v>#DIV/0!</v>
      </c>
      <c r="F56" s="3"/>
      <c r="G56" s="3"/>
      <c r="H56">
        <f t="shared" si="81"/>
        <v>0</v>
      </c>
      <c r="L56">
        <f t="shared" si="82"/>
        <v>0</v>
      </c>
      <c r="M56">
        <f t="shared" si="83"/>
        <v>0</v>
      </c>
      <c r="N56">
        <f t="shared" si="65"/>
        <v>10</v>
      </c>
      <c r="O56">
        <f t="shared" ref="O56" si="96">SUM(I56:N56)</f>
        <v>10</v>
      </c>
    </row>
    <row r="57" spans="2:15" x14ac:dyDescent="0.25">
      <c r="B57" s="3"/>
      <c r="C57" s="3"/>
      <c r="D57" s="3"/>
      <c r="E57" s="2" t="e">
        <f t="shared" ref="E57" si="97">(B57)/(B57+C57+D57)</f>
        <v>#DIV/0!</v>
      </c>
      <c r="F57" s="3"/>
      <c r="G57" s="3"/>
      <c r="H57">
        <f t="shared" ref="H57" si="98">F57-G57</f>
        <v>0</v>
      </c>
      <c r="L57">
        <f t="shared" ref="L57" si="99">B57*10</f>
        <v>0</v>
      </c>
      <c r="M57">
        <f t="shared" ref="M57" si="100">D57*5</f>
        <v>0</v>
      </c>
      <c r="N57">
        <f t="shared" si="65"/>
        <v>10</v>
      </c>
      <c r="O57">
        <f t="shared" ref="O57" si="101">SUM(I57:N57)</f>
        <v>10</v>
      </c>
    </row>
    <row r="58" spans="2:15" x14ac:dyDescent="0.25">
      <c r="B58" s="3"/>
      <c r="C58" s="3"/>
      <c r="D58" s="3"/>
      <c r="E58" s="2" t="e">
        <f>(B58)/(B58+C58+D58)</f>
        <v>#DIV/0!</v>
      </c>
      <c r="F58" s="3"/>
      <c r="G58" s="3"/>
      <c r="H58">
        <f t="shared" si="81"/>
        <v>0</v>
      </c>
      <c r="L58">
        <f t="shared" si="82"/>
        <v>0</v>
      </c>
      <c r="M58">
        <f t="shared" si="83"/>
        <v>0</v>
      </c>
      <c r="N58">
        <f t="shared" si="65"/>
        <v>10</v>
      </c>
      <c r="O58">
        <f t="shared" ref="O58" si="102">SUM(I58:N58)</f>
        <v>10</v>
      </c>
    </row>
    <row r="59" spans="2:15" x14ac:dyDescent="0.25">
      <c r="B59" s="3"/>
      <c r="C59" s="3"/>
      <c r="D59" s="3"/>
      <c r="E59" s="2" t="e">
        <f t="shared" ref="E59:E65" si="103">(B59)/(B59+C59+D59)</f>
        <v>#DIV/0!</v>
      </c>
      <c r="F59" s="3"/>
      <c r="G59" s="3"/>
      <c r="H59">
        <f t="shared" ref="H59:H65" si="104">F59-G59</f>
        <v>0</v>
      </c>
      <c r="L59">
        <f t="shared" ref="L59:L65" si="105">B59*10</f>
        <v>0</v>
      </c>
      <c r="M59">
        <f t="shared" ref="M59:M65" si="106">D59*5</f>
        <v>0</v>
      </c>
      <c r="N59">
        <f t="shared" si="65"/>
        <v>10</v>
      </c>
      <c r="O59">
        <f t="shared" ref="O59:O63" si="107">SUM(I59:N59)</f>
        <v>10</v>
      </c>
    </row>
    <row r="60" spans="2:15" x14ac:dyDescent="0.25">
      <c r="B60" s="3"/>
      <c r="C60" s="3"/>
      <c r="D60" s="3"/>
      <c r="E60" s="2" t="e">
        <f>(B60)/(B60+C60+D60)</f>
        <v>#DIV/0!</v>
      </c>
      <c r="F60" s="3"/>
      <c r="G60" s="3"/>
      <c r="H60">
        <f t="shared" si="104"/>
        <v>0</v>
      </c>
      <c r="L60">
        <f t="shared" si="105"/>
        <v>0</v>
      </c>
      <c r="M60">
        <f t="shared" si="106"/>
        <v>0</v>
      </c>
      <c r="N60">
        <f t="shared" si="65"/>
        <v>10</v>
      </c>
      <c r="O60">
        <f t="shared" ref="O60" si="108">SUM(I60:N60)</f>
        <v>10</v>
      </c>
    </row>
    <row r="61" spans="2:15" x14ac:dyDescent="0.25">
      <c r="B61" s="3"/>
      <c r="C61" s="3"/>
      <c r="D61" s="3"/>
      <c r="E61" s="2" t="e">
        <f t="shared" ref="E61" si="109">(B61)/(B61+C61+D61)</f>
        <v>#DIV/0!</v>
      </c>
      <c r="F61" s="3"/>
      <c r="G61" s="3"/>
      <c r="H61">
        <f>F61-G61</f>
        <v>0</v>
      </c>
      <c r="L61">
        <f t="shared" si="105"/>
        <v>0</v>
      </c>
      <c r="M61">
        <f t="shared" si="106"/>
        <v>0</v>
      </c>
      <c r="N61">
        <f t="shared" si="65"/>
        <v>10</v>
      </c>
      <c r="O61">
        <f t="shared" ref="O61" si="110">SUM(I61:N61)</f>
        <v>10</v>
      </c>
    </row>
    <row r="62" spans="2:15" x14ac:dyDescent="0.25">
      <c r="B62" s="3"/>
      <c r="C62" s="3"/>
      <c r="D62" s="3"/>
      <c r="E62" s="2" t="e">
        <f t="shared" si="103"/>
        <v>#DIV/0!</v>
      </c>
      <c r="F62" s="3"/>
      <c r="G62" s="3"/>
      <c r="H62">
        <f t="shared" si="104"/>
        <v>0</v>
      </c>
      <c r="L62">
        <f t="shared" si="105"/>
        <v>0</v>
      </c>
      <c r="M62">
        <f t="shared" si="106"/>
        <v>0</v>
      </c>
      <c r="O62">
        <f t="shared" si="107"/>
        <v>0</v>
      </c>
    </row>
    <row r="63" spans="2:15" x14ac:dyDescent="0.25">
      <c r="B63" s="3"/>
      <c r="C63" s="3"/>
      <c r="D63" s="3"/>
      <c r="E63" s="2" t="e">
        <f t="shared" ref="E63" si="111">(B63)/(B63+C63+D63)</f>
        <v>#DIV/0!</v>
      </c>
      <c r="F63" s="3"/>
      <c r="G63" s="3"/>
      <c r="H63">
        <f t="shared" ref="H63" si="112">F63-G63</f>
        <v>0</v>
      </c>
      <c r="L63">
        <f t="shared" ref="L63" si="113">B63*10</f>
        <v>0</v>
      </c>
      <c r="M63">
        <f t="shared" ref="M63" si="114">D63*5</f>
        <v>0</v>
      </c>
      <c r="O63">
        <f t="shared" si="107"/>
        <v>0</v>
      </c>
    </row>
    <row r="64" spans="2:15" x14ac:dyDescent="0.25">
      <c r="B64" s="3"/>
      <c r="C64" s="3"/>
      <c r="D64" s="3"/>
      <c r="E64" s="2" t="e">
        <f t="shared" si="103"/>
        <v>#DIV/0!</v>
      </c>
      <c r="F64" s="3"/>
      <c r="G64" s="3"/>
      <c r="H64">
        <f t="shared" si="104"/>
        <v>0</v>
      </c>
      <c r="L64">
        <f t="shared" si="105"/>
        <v>0</v>
      </c>
      <c r="M64">
        <f t="shared" si="106"/>
        <v>0</v>
      </c>
      <c r="O64">
        <f t="shared" ref="O64:O65" si="115">SUM(I64:N64)</f>
        <v>0</v>
      </c>
    </row>
    <row r="65" spans="2:15" x14ac:dyDescent="0.25">
      <c r="B65" s="3"/>
      <c r="C65" s="3"/>
      <c r="D65" s="3"/>
      <c r="E65" s="2" t="e">
        <f t="shared" si="103"/>
        <v>#DIV/0!</v>
      </c>
      <c r="F65" s="3"/>
      <c r="G65" s="3"/>
      <c r="H65">
        <f t="shared" si="104"/>
        <v>0</v>
      </c>
      <c r="L65">
        <f t="shared" si="105"/>
        <v>0</v>
      </c>
      <c r="M65">
        <f t="shared" si="106"/>
        <v>0</v>
      </c>
      <c r="O65">
        <f t="shared" si="115"/>
        <v>0</v>
      </c>
    </row>
    <row r="66" spans="2:15" x14ac:dyDescent="0.25">
      <c r="B66" s="3"/>
      <c r="C66" s="3"/>
      <c r="D66" s="3"/>
      <c r="E66" s="2" t="e">
        <f t="shared" ref="E66:E70" si="116">(B66)/(B66+C66+D66)</f>
        <v>#DIV/0!</v>
      </c>
      <c r="F66" s="3"/>
      <c r="G66" s="3"/>
      <c r="H66">
        <f t="shared" ref="H66:H70" si="117">F66-G66</f>
        <v>0</v>
      </c>
      <c r="L66">
        <f t="shared" ref="L66:L70" si="118">B66*10</f>
        <v>0</v>
      </c>
      <c r="M66">
        <f t="shared" ref="M66:M70" si="119">D66*5</f>
        <v>0</v>
      </c>
      <c r="O66">
        <f>SUM(I66:N66)</f>
        <v>0</v>
      </c>
    </row>
    <row r="67" spans="2:15" x14ac:dyDescent="0.25">
      <c r="B67" s="3"/>
      <c r="C67" s="3"/>
      <c r="D67" s="3"/>
      <c r="E67" s="2" t="e">
        <f t="shared" si="116"/>
        <v>#DIV/0!</v>
      </c>
      <c r="F67" s="3"/>
      <c r="G67" s="3"/>
      <c r="H67">
        <f t="shared" si="117"/>
        <v>0</v>
      </c>
      <c r="L67">
        <f t="shared" si="118"/>
        <v>0</v>
      </c>
      <c r="M67">
        <f t="shared" si="119"/>
        <v>0</v>
      </c>
      <c r="O67">
        <f t="shared" ref="O67" si="120">SUM(I67:N67)</f>
        <v>0</v>
      </c>
    </row>
    <row r="68" spans="2:15" x14ac:dyDescent="0.25">
      <c r="B68" s="3"/>
      <c r="C68" s="3"/>
      <c r="D68" s="3"/>
      <c r="E68" s="2" t="e">
        <f t="shared" si="116"/>
        <v>#DIV/0!</v>
      </c>
      <c r="F68" s="3"/>
      <c r="G68" s="3"/>
      <c r="H68">
        <f t="shared" si="117"/>
        <v>0</v>
      </c>
      <c r="L68">
        <f t="shared" si="118"/>
        <v>0</v>
      </c>
      <c r="M68">
        <f t="shared" si="119"/>
        <v>0</v>
      </c>
      <c r="O68">
        <f t="shared" ref="O68" si="121">SUM(I68:N68)</f>
        <v>0</v>
      </c>
    </row>
    <row r="69" spans="2:15" x14ac:dyDescent="0.25">
      <c r="B69" s="3"/>
      <c r="C69" s="3"/>
      <c r="D69" s="3"/>
      <c r="E69" s="2" t="e">
        <f t="shared" si="116"/>
        <v>#DIV/0!</v>
      </c>
      <c r="F69" s="3"/>
      <c r="G69" s="3"/>
      <c r="H69">
        <f t="shared" si="117"/>
        <v>0</v>
      </c>
      <c r="L69">
        <f t="shared" si="118"/>
        <v>0</v>
      </c>
      <c r="M69">
        <f t="shared" si="119"/>
        <v>0</v>
      </c>
      <c r="O69">
        <f t="shared" ref="O69" si="122">SUM(I69:N69)</f>
        <v>0</v>
      </c>
    </row>
    <row r="70" spans="2:15" x14ac:dyDescent="0.25">
      <c r="B70" s="3"/>
      <c r="C70" s="3"/>
      <c r="D70" s="3"/>
      <c r="E70" s="2" t="e">
        <f t="shared" si="116"/>
        <v>#DIV/0!</v>
      </c>
      <c r="F70" s="3"/>
      <c r="G70" s="3"/>
      <c r="H70">
        <f t="shared" si="117"/>
        <v>0</v>
      </c>
      <c r="L70">
        <f t="shared" si="118"/>
        <v>0</v>
      </c>
      <c r="M70">
        <f t="shared" si="119"/>
        <v>0</v>
      </c>
      <c r="O70">
        <f t="shared" ref="O70" si="123">SUM(I70:N70)</f>
        <v>0</v>
      </c>
    </row>
    <row r="71" spans="2:15" x14ac:dyDescent="0.25">
      <c r="B71" s="3"/>
      <c r="C71" s="3"/>
      <c r="D71" s="3"/>
      <c r="E71" s="2" t="e">
        <f t="shared" ref="E71:E77" si="124">(B71)/(B71+C71+D71)</f>
        <v>#DIV/0!</v>
      </c>
      <c r="F71" s="3"/>
      <c r="G71" s="3"/>
      <c r="H71">
        <f t="shared" ref="H71:H77" si="125">F71-G71</f>
        <v>0</v>
      </c>
      <c r="L71">
        <f t="shared" ref="L71:L77" si="126">B71*10</f>
        <v>0</v>
      </c>
      <c r="M71">
        <f t="shared" ref="M71:M77" si="127">D71*5</f>
        <v>0</v>
      </c>
      <c r="O71">
        <f t="shared" ref="O71:O75" si="128">SUM(I71:N71)</f>
        <v>0</v>
      </c>
    </row>
    <row r="72" spans="2:15" x14ac:dyDescent="0.25">
      <c r="B72" s="3"/>
      <c r="C72" s="3"/>
      <c r="D72" s="3"/>
      <c r="E72" s="2" t="e">
        <f t="shared" si="124"/>
        <v>#DIV/0!</v>
      </c>
      <c r="F72" s="3"/>
      <c r="G72" s="3"/>
      <c r="H72">
        <f>F72-G72</f>
        <v>0</v>
      </c>
      <c r="L72">
        <f t="shared" si="126"/>
        <v>0</v>
      </c>
      <c r="M72">
        <f t="shared" si="127"/>
        <v>0</v>
      </c>
      <c r="O72">
        <f t="shared" si="128"/>
        <v>0</v>
      </c>
    </row>
    <row r="73" spans="2:15" x14ac:dyDescent="0.25">
      <c r="B73" s="3"/>
      <c r="C73" s="3"/>
      <c r="D73" s="3"/>
      <c r="E73" s="2" t="e">
        <f t="shared" si="124"/>
        <v>#DIV/0!</v>
      </c>
      <c r="F73" s="3"/>
      <c r="G73" s="3"/>
      <c r="H73">
        <f t="shared" si="125"/>
        <v>0</v>
      </c>
      <c r="L73">
        <f t="shared" si="126"/>
        <v>0</v>
      </c>
      <c r="M73">
        <f t="shared" si="127"/>
        <v>0</v>
      </c>
      <c r="O73">
        <f t="shared" si="128"/>
        <v>0</v>
      </c>
    </row>
    <row r="74" spans="2:15" x14ac:dyDescent="0.25">
      <c r="B74" s="3"/>
      <c r="C74" s="3"/>
      <c r="D74" s="3"/>
      <c r="E74" s="2" t="e">
        <f t="shared" si="124"/>
        <v>#DIV/0!</v>
      </c>
      <c r="F74" s="3"/>
      <c r="G74" s="3"/>
      <c r="H74">
        <f t="shared" si="125"/>
        <v>0</v>
      </c>
      <c r="L74">
        <f t="shared" si="126"/>
        <v>0</v>
      </c>
      <c r="M74">
        <f t="shared" si="127"/>
        <v>0</v>
      </c>
      <c r="O74">
        <f t="shared" si="128"/>
        <v>0</v>
      </c>
    </row>
    <row r="75" spans="2:15" x14ac:dyDescent="0.25">
      <c r="B75" s="3"/>
      <c r="C75" s="3"/>
      <c r="D75" s="3"/>
      <c r="E75" s="2" t="e">
        <f t="shared" si="124"/>
        <v>#DIV/0!</v>
      </c>
      <c r="F75" s="3"/>
      <c r="G75" s="3"/>
      <c r="H75">
        <f t="shared" si="125"/>
        <v>0</v>
      </c>
      <c r="L75">
        <f t="shared" si="126"/>
        <v>0</v>
      </c>
      <c r="M75">
        <f t="shared" si="127"/>
        <v>0</v>
      </c>
      <c r="O75">
        <f t="shared" si="128"/>
        <v>0</v>
      </c>
    </row>
    <row r="76" spans="2:15" x14ac:dyDescent="0.25">
      <c r="B76" s="3"/>
      <c r="C76" s="3"/>
      <c r="D76" s="3"/>
      <c r="E76" s="2" t="e">
        <f t="shared" ref="E76" si="129">(B76)/(B76+C76+D76)</f>
        <v>#DIV/0!</v>
      </c>
      <c r="F76" s="3"/>
      <c r="G76" s="3"/>
      <c r="H76">
        <f t="shared" ref="H76" si="130">F76-G76</f>
        <v>0</v>
      </c>
      <c r="L76">
        <f t="shared" ref="L76" si="131">B76*10</f>
        <v>0</v>
      </c>
      <c r="M76">
        <f t="shared" ref="M76" si="132">D76*5</f>
        <v>0</v>
      </c>
      <c r="O76">
        <f t="shared" ref="O76" si="133">SUM(I76:N76)</f>
        <v>0</v>
      </c>
    </row>
    <row r="77" spans="2:15" x14ac:dyDescent="0.25">
      <c r="B77" s="3"/>
      <c r="C77" s="3"/>
      <c r="D77" s="3"/>
      <c r="E77" s="2" t="e">
        <f t="shared" si="124"/>
        <v>#DIV/0!</v>
      </c>
      <c r="F77" s="3"/>
      <c r="G77" s="3"/>
      <c r="H77">
        <f t="shared" si="125"/>
        <v>0</v>
      </c>
      <c r="L77">
        <f t="shared" si="126"/>
        <v>0</v>
      </c>
      <c r="M77">
        <f t="shared" si="127"/>
        <v>0</v>
      </c>
      <c r="O77">
        <f t="shared" ref="O77" si="134">SUM(I77:N77)</f>
        <v>0</v>
      </c>
    </row>
    <row r="78" spans="2:15" x14ac:dyDescent="0.25">
      <c r="B78" s="3"/>
      <c r="C78" s="3"/>
      <c r="D78" s="3"/>
      <c r="E78" s="2" t="e">
        <f t="shared" si="23"/>
        <v>#DIV/0!</v>
      </c>
      <c r="F78" s="3"/>
      <c r="G78" s="3"/>
      <c r="H78">
        <f t="shared" si="24"/>
        <v>0</v>
      </c>
      <c r="L78">
        <f t="shared" si="25"/>
        <v>0</v>
      </c>
      <c r="M78">
        <f t="shared" si="26"/>
        <v>0</v>
      </c>
      <c r="O78">
        <f t="shared" si="27"/>
        <v>0</v>
      </c>
    </row>
    <row r="79" spans="2:15" x14ac:dyDescent="0.25">
      <c r="B79" s="3"/>
      <c r="C79" s="3"/>
      <c r="D79" s="3"/>
      <c r="E79" s="2" t="e">
        <f t="shared" ref="E79:E81" si="135">(B79)/(B79+C79+D79)</f>
        <v>#DIV/0!</v>
      </c>
      <c r="F79" s="3"/>
      <c r="G79" s="3"/>
      <c r="H79">
        <f t="shared" ref="H79:H81" si="136">F79-G79</f>
        <v>0</v>
      </c>
      <c r="L79">
        <f t="shared" ref="L79:L81" si="137">B79*10</f>
        <v>0</v>
      </c>
      <c r="M79">
        <f t="shared" ref="M79:M81" si="138">D79*5</f>
        <v>0</v>
      </c>
      <c r="O79">
        <f t="shared" ref="O79" si="139">SUM(I79:N79)</f>
        <v>0</v>
      </c>
    </row>
    <row r="80" spans="2:15" x14ac:dyDescent="0.25">
      <c r="B80" s="3"/>
      <c r="C80" s="3"/>
      <c r="D80" s="3"/>
      <c r="E80" s="2" t="e">
        <f t="shared" ref="E80" si="140">(B80)/(B80+C80+D80)</f>
        <v>#DIV/0!</v>
      </c>
      <c r="F80" s="3"/>
      <c r="G80" s="3"/>
      <c r="H80">
        <f t="shared" ref="H80" si="141">F80-G80</f>
        <v>0</v>
      </c>
      <c r="L80">
        <f t="shared" ref="L80" si="142">B80*10</f>
        <v>0</v>
      </c>
      <c r="M80">
        <f t="shared" ref="M80" si="143">D80*5</f>
        <v>0</v>
      </c>
      <c r="O80">
        <f t="shared" ref="O80" si="144">SUM(I80:N80)</f>
        <v>0</v>
      </c>
    </row>
    <row r="81" spans="2:15" x14ac:dyDescent="0.25">
      <c r="B81" s="3"/>
      <c r="C81" s="3"/>
      <c r="D81" s="3"/>
      <c r="E81" s="2" t="e">
        <f t="shared" si="135"/>
        <v>#DIV/0!</v>
      </c>
      <c r="F81" s="3"/>
      <c r="G81" s="3"/>
      <c r="H81">
        <f t="shared" si="136"/>
        <v>0</v>
      </c>
      <c r="L81">
        <f t="shared" si="137"/>
        <v>0</v>
      </c>
      <c r="M81">
        <f t="shared" si="138"/>
        <v>0</v>
      </c>
      <c r="O81">
        <f t="shared" ref="O81" si="145">SUM(I81:N81)</f>
        <v>0</v>
      </c>
    </row>
    <row r="82" spans="2:15" x14ac:dyDescent="0.25">
      <c r="B82" s="3"/>
      <c r="C82" s="3"/>
      <c r="D82" s="3"/>
      <c r="E82" s="2" t="e">
        <f t="shared" ref="E82:E83" si="146">(B82)/(B82+C82+D82)</f>
        <v>#DIV/0!</v>
      </c>
      <c r="F82" s="3"/>
      <c r="G82" s="3"/>
      <c r="H82">
        <f t="shared" ref="H82:H83" si="147">F82-G82</f>
        <v>0</v>
      </c>
      <c r="L82">
        <f t="shared" ref="L82:L83" si="148">B82*10</f>
        <v>0</v>
      </c>
      <c r="M82">
        <f t="shared" ref="M82:M83" si="149">D82*5</f>
        <v>0</v>
      </c>
      <c r="O82">
        <f t="shared" ref="O82" si="150">SUM(I82:N82)</f>
        <v>0</v>
      </c>
    </row>
    <row r="83" spans="2:15" x14ac:dyDescent="0.25">
      <c r="B83" s="3"/>
      <c r="C83" s="3"/>
      <c r="D83" s="3"/>
      <c r="E83" s="2" t="e">
        <f t="shared" si="146"/>
        <v>#DIV/0!</v>
      </c>
      <c r="F83" s="3"/>
      <c r="G83" s="3"/>
      <c r="H83">
        <f t="shared" si="147"/>
        <v>0</v>
      </c>
      <c r="L83">
        <f t="shared" si="148"/>
        <v>0</v>
      </c>
      <c r="M83">
        <f t="shared" si="149"/>
        <v>0</v>
      </c>
      <c r="O83">
        <f t="shared" ref="O83" si="151">SUM(I83:N83)</f>
        <v>0</v>
      </c>
    </row>
    <row r="84" spans="2:15" x14ac:dyDescent="0.25">
      <c r="B84" s="3"/>
      <c r="C84" s="3"/>
      <c r="D84" s="3"/>
      <c r="E84" s="2" t="e">
        <f t="shared" ref="E84:E91" si="152">(B84)/(B84+C84+D84)</f>
        <v>#DIV/0!</v>
      </c>
      <c r="F84" s="3"/>
      <c r="G84" s="3"/>
      <c r="H84">
        <f t="shared" ref="H84:H91" si="153">F84-G84</f>
        <v>0</v>
      </c>
      <c r="L84">
        <f t="shared" ref="L84:L91" si="154">B84*10</f>
        <v>0</v>
      </c>
      <c r="M84">
        <f t="shared" ref="M84:M91" si="155">D84*5</f>
        <v>0</v>
      </c>
      <c r="O84">
        <f t="shared" ref="O84:O91" si="156">SUM(I84:N84)</f>
        <v>0</v>
      </c>
    </row>
    <row r="85" spans="2:15" x14ac:dyDescent="0.25">
      <c r="B85" s="3"/>
      <c r="C85" s="3"/>
      <c r="D85" s="3"/>
      <c r="E85" s="2" t="e">
        <f t="shared" si="152"/>
        <v>#DIV/0!</v>
      </c>
      <c r="F85" s="3"/>
      <c r="G85" s="3"/>
      <c r="H85">
        <f t="shared" si="153"/>
        <v>0</v>
      </c>
      <c r="L85">
        <f t="shared" si="154"/>
        <v>0</v>
      </c>
      <c r="M85">
        <f t="shared" si="155"/>
        <v>0</v>
      </c>
      <c r="O85">
        <f t="shared" ref="O85:O87" si="157">SUM(I85:N85)</f>
        <v>0</v>
      </c>
    </row>
    <row r="86" spans="2:15" x14ac:dyDescent="0.25">
      <c r="B86" s="3"/>
      <c r="C86" s="3"/>
      <c r="D86" s="3"/>
      <c r="E86" s="2" t="e">
        <f t="shared" si="152"/>
        <v>#DIV/0!</v>
      </c>
      <c r="F86" s="3"/>
      <c r="G86" s="3"/>
      <c r="H86">
        <f t="shared" si="153"/>
        <v>0</v>
      </c>
      <c r="L86">
        <f t="shared" si="154"/>
        <v>0</v>
      </c>
      <c r="M86">
        <f t="shared" si="155"/>
        <v>0</v>
      </c>
      <c r="O86">
        <f t="shared" ref="O86" si="158">SUM(I86:N86)</f>
        <v>0</v>
      </c>
    </row>
    <row r="87" spans="2:15" x14ac:dyDescent="0.25">
      <c r="B87" s="3"/>
      <c r="C87" s="3"/>
      <c r="D87" s="3"/>
      <c r="E87" s="2" t="e">
        <f t="shared" si="152"/>
        <v>#DIV/0!</v>
      </c>
      <c r="F87" s="3"/>
      <c r="G87" s="3"/>
      <c r="H87">
        <f t="shared" si="153"/>
        <v>0</v>
      </c>
      <c r="L87">
        <f t="shared" si="154"/>
        <v>0</v>
      </c>
      <c r="M87">
        <f t="shared" si="155"/>
        <v>0</v>
      </c>
      <c r="O87">
        <f t="shared" si="157"/>
        <v>0</v>
      </c>
    </row>
    <row r="88" spans="2:15" x14ac:dyDescent="0.25">
      <c r="B88" s="3"/>
      <c r="C88" s="3"/>
      <c r="D88" s="3"/>
      <c r="E88" s="2" t="e">
        <f t="shared" si="152"/>
        <v>#DIV/0!</v>
      </c>
      <c r="F88" s="3"/>
      <c r="G88" s="3"/>
      <c r="H88">
        <f t="shared" si="153"/>
        <v>0</v>
      </c>
      <c r="L88">
        <f t="shared" si="154"/>
        <v>0</v>
      </c>
      <c r="M88">
        <f t="shared" si="155"/>
        <v>0</v>
      </c>
      <c r="O88">
        <f t="shared" si="156"/>
        <v>0</v>
      </c>
    </row>
    <row r="89" spans="2:15" x14ac:dyDescent="0.25">
      <c r="B89" s="3"/>
      <c r="C89" s="3"/>
      <c r="D89" s="3"/>
      <c r="E89" s="2" t="e">
        <f t="shared" ref="E89:E90" si="159">(B89)/(B89+C89+D89)</f>
        <v>#DIV/0!</v>
      </c>
      <c r="F89" s="3"/>
      <c r="G89" s="3"/>
      <c r="H89">
        <f t="shared" ref="H89:H90" si="160">F89-G89</f>
        <v>0</v>
      </c>
      <c r="L89">
        <f t="shared" ref="L89:L90" si="161">B89*10</f>
        <v>0</v>
      </c>
      <c r="M89">
        <f t="shared" ref="M89:M90" si="162">D89*5</f>
        <v>0</v>
      </c>
      <c r="O89">
        <f t="shared" ref="O89:O90" si="163">SUM(I89:N89)</f>
        <v>0</v>
      </c>
    </row>
    <row r="90" spans="2:15" x14ac:dyDescent="0.25">
      <c r="B90" s="3"/>
      <c r="C90" s="3"/>
      <c r="D90" s="3"/>
      <c r="E90" s="2" t="e">
        <f t="shared" si="159"/>
        <v>#DIV/0!</v>
      </c>
      <c r="F90" s="3"/>
      <c r="G90" s="3"/>
      <c r="H90">
        <f t="shared" si="160"/>
        <v>0</v>
      </c>
      <c r="L90">
        <f t="shared" si="161"/>
        <v>0</v>
      </c>
      <c r="M90">
        <f t="shared" si="162"/>
        <v>0</v>
      </c>
      <c r="O90">
        <f t="shared" si="163"/>
        <v>0</v>
      </c>
    </row>
    <row r="91" spans="2:15" x14ac:dyDescent="0.25">
      <c r="B91" s="3"/>
      <c r="C91" s="3"/>
      <c r="D91" s="3"/>
      <c r="E91" s="2" t="e">
        <f t="shared" si="152"/>
        <v>#DIV/0!</v>
      </c>
      <c r="F91" s="3"/>
      <c r="G91" s="3"/>
      <c r="H91">
        <f t="shared" si="153"/>
        <v>0</v>
      </c>
      <c r="L91">
        <f t="shared" si="154"/>
        <v>0</v>
      </c>
      <c r="M91">
        <f t="shared" si="155"/>
        <v>0</v>
      </c>
      <c r="O91">
        <f t="shared" si="156"/>
        <v>0</v>
      </c>
    </row>
    <row r="92" spans="2:15" x14ac:dyDescent="0.25">
      <c r="B92" s="3"/>
      <c r="C92" s="3"/>
      <c r="D92" s="3"/>
      <c r="E92" s="2" t="e">
        <f t="shared" ref="E92" si="164">(B92)/(B92+C92+D92)</f>
        <v>#DIV/0!</v>
      </c>
      <c r="F92" s="3"/>
      <c r="G92" s="3"/>
      <c r="H92">
        <f t="shared" ref="H92" si="165">F92-G92</f>
        <v>0</v>
      </c>
      <c r="L92">
        <f t="shared" ref="L92" si="166">B92*10</f>
        <v>0</v>
      </c>
      <c r="M92">
        <f t="shared" ref="M92" si="167">D92*5</f>
        <v>0</v>
      </c>
      <c r="O92">
        <f t="shared" ref="O92" si="168">SUM(I92:N92)</f>
        <v>0</v>
      </c>
    </row>
    <row r="93" spans="2:15" x14ac:dyDescent="0.25">
      <c r="B93" s="3"/>
      <c r="C93" s="3"/>
      <c r="D93" s="3"/>
      <c r="E93" s="2" t="e">
        <f t="shared" si="23"/>
        <v>#DIV/0!</v>
      </c>
      <c r="F93" s="3"/>
      <c r="G93" s="3"/>
      <c r="H93">
        <f t="shared" si="24"/>
        <v>0</v>
      </c>
      <c r="L93">
        <f t="shared" si="25"/>
        <v>0</v>
      </c>
      <c r="M93">
        <f t="shared" si="26"/>
        <v>0</v>
      </c>
      <c r="O93">
        <f t="shared" si="27"/>
        <v>0</v>
      </c>
    </row>
    <row r="94" spans="2:15" x14ac:dyDescent="0.25">
      <c r="B94" s="3"/>
      <c r="C94" s="3"/>
      <c r="D94" s="3"/>
      <c r="E94" s="2" t="e">
        <f t="shared" si="23"/>
        <v>#DIV/0!</v>
      </c>
      <c r="F94" s="3"/>
      <c r="G94" s="3"/>
      <c r="H94">
        <f t="shared" si="24"/>
        <v>0</v>
      </c>
      <c r="L94">
        <f t="shared" si="25"/>
        <v>0</v>
      </c>
      <c r="M94">
        <f t="shared" si="26"/>
        <v>0</v>
      </c>
      <c r="O94">
        <f t="shared" si="27"/>
        <v>0</v>
      </c>
    </row>
    <row r="95" spans="2:15" x14ac:dyDescent="0.25">
      <c r="B95" s="3"/>
      <c r="C95" s="3"/>
      <c r="D95" s="3"/>
      <c r="E95" s="2" t="e">
        <f t="shared" ref="E95" si="169">(B95)/(B95+C95+D95)</f>
        <v>#DIV/0!</v>
      </c>
      <c r="F95" s="3"/>
      <c r="G95" s="3"/>
      <c r="H95">
        <f>F95-G95</f>
        <v>0</v>
      </c>
      <c r="L95">
        <f t="shared" ref="L95" si="170">B95*10</f>
        <v>0</v>
      </c>
      <c r="M95">
        <f t="shared" ref="M95" si="171">D95*5</f>
        <v>0</v>
      </c>
      <c r="O95">
        <f t="shared" ref="O95" si="172">SUM(I95:N95)</f>
        <v>0</v>
      </c>
    </row>
    <row r="96" spans="2:15" x14ac:dyDescent="0.25">
      <c r="B96" s="3"/>
      <c r="C96" s="3"/>
      <c r="D96" s="3"/>
      <c r="E96" s="2" t="e">
        <f t="shared" si="23"/>
        <v>#DIV/0!</v>
      </c>
      <c r="F96" s="3"/>
      <c r="G96" s="3"/>
      <c r="H96">
        <f>F96-G96</f>
        <v>0</v>
      </c>
      <c r="L96">
        <f t="shared" si="25"/>
        <v>0</v>
      </c>
      <c r="M96">
        <f t="shared" si="26"/>
        <v>0</v>
      </c>
      <c r="O96">
        <f t="shared" si="27"/>
        <v>0</v>
      </c>
    </row>
    <row r="97" spans="2:15" x14ac:dyDescent="0.25">
      <c r="B97" s="3"/>
      <c r="C97" s="3"/>
      <c r="D97" s="3"/>
      <c r="E97" s="2" t="e">
        <f t="shared" si="23"/>
        <v>#DIV/0!</v>
      </c>
      <c r="F97" s="3"/>
      <c r="G97" s="3"/>
      <c r="H97">
        <f t="shared" ref="H97" si="173">F97-G97</f>
        <v>0</v>
      </c>
      <c r="L97">
        <f t="shared" si="25"/>
        <v>0</v>
      </c>
      <c r="M97">
        <f t="shared" si="26"/>
        <v>0</v>
      </c>
      <c r="O97">
        <f t="shared" ref="O97" si="174">SUM(I97:N97)</f>
        <v>0</v>
      </c>
    </row>
    <row r="98" spans="2:15" x14ac:dyDescent="0.25">
      <c r="B98" s="3"/>
      <c r="C98" s="3"/>
      <c r="D98" s="3"/>
      <c r="E98" s="2" t="e">
        <f t="shared" si="23"/>
        <v>#DIV/0!</v>
      </c>
      <c r="F98" s="3"/>
      <c r="G98" s="3"/>
      <c r="H98">
        <f t="shared" ref="H98" si="175">F98-G98</f>
        <v>0</v>
      </c>
      <c r="L98">
        <f t="shared" si="25"/>
        <v>0</v>
      </c>
      <c r="M98">
        <f t="shared" si="26"/>
        <v>0</v>
      </c>
      <c r="O98">
        <f t="shared" ref="O98" si="176">SUM(I98:N98)</f>
        <v>0</v>
      </c>
    </row>
    <row r="99" spans="2:15" x14ac:dyDescent="0.25">
      <c r="B99" s="3"/>
      <c r="C99" s="3"/>
      <c r="D99" s="3"/>
      <c r="E99" s="2" t="e">
        <f t="shared" ref="E99" si="177">(B99)/(B99+C99+D99)</f>
        <v>#DIV/0!</v>
      </c>
      <c r="F99" s="3"/>
      <c r="G99" s="3"/>
      <c r="H99">
        <f t="shared" ref="H99" si="178">F99-G99</f>
        <v>0</v>
      </c>
      <c r="L99">
        <f t="shared" ref="L99" si="179">B99*10</f>
        <v>0</v>
      </c>
      <c r="M99">
        <f t="shared" ref="M99" si="180">D99*5</f>
        <v>0</v>
      </c>
      <c r="O99">
        <f t="shared" ref="O99" si="181">SUM(I99:N99)</f>
        <v>0</v>
      </c>
    </row>
    <row r="100" spans="2:15" x14ac:dyDescent="0.25">
      <c r="B100" s="3"/>
      <c r="C100" s="3"/>
      <c r="D100" s="3"/>
      <c r="E100" s="2" t="e">
        <f t="shared" si="23"/>
        <v>#DIV/0!</v>
      </c>
      <c r="F100" s="3"/>
      <c r="G100" s="3"/>
      <c r="H100">
        <f t="shared" ref="H100:H144" si="182">F100-G100</f>
        <v>0</v>
      </c>
      <c r="L100">
        <f t="shared" si="25"/>
        <v>0</v>
      </c>
      <c r="M100">
        <f t="shared" si="26"/>
        <v>0</v>
      </c>
      <c r="O100">
        <f t="shared" si="27"/>
        <v>0</v>
      </c>
    </row>
    <row r="101" spans="2:15" x14ac:dyDescent="0.25">
      <c r="B101" s="3"/>
      <c r="C101" s="3"/>
      <c r="D101" s="3"/>
      <c r="E101" s="2" t="e">
        <f t="shared" si="23"/>
        <v>#DIV/0!</v>
      </c>
      <c r="F101" s="3"/>
      <c r="G101" s="3"/>
      <c r="H101">
        <f t="shared" si="182"/>
        <v>0</v>
      </c>
      <c r="L101">
        <f t="shared" si="25"/>
        <v>0</v>
      </c>
      <c r="M101">
        <f t="shared" si="26"/>
        <v>0</v>
      </c>
      <c r="O101">
        <f t="shared" si="27"/>
        <v>0</v>
      </c>
    </row>
    <row r="102" spans="2:15" x14ac:dyDescent="0.25">
      <c r="B102" s="3"/>
      <c r="C102" s="3"/>
      <c r="D102" s="3"/>
      <c r="E102" s="2" t="e">
        <f t="shared" si="23"/>
        <v>#DIV/0!</v>
      </c>
      <c r="F102" s="3"/>
      <c r="G102" s="3"/>
      <c r="H102">
        <f t="shared" si="182"/>
        <v>0</v>
      </c>
      <c r="L102">
        <f t="shared" si="25"/>
        <v>0</v>
      </c>
      <c r="M102">
        <f t="shared" si="26"/>
        <v>0</v>
      </c>
      <c r="O102">
        <f t="shared" si="27"/>
        <v>0</v>
      </c>
    </row>
    <row r="103" spans="2:15" x14ac:dyDescent="0.25">
      <c r="B103" s="3"/>
      <c r="C103" s="3"/>
      <c r="D103" s="3"/>
      <c r="E103" s="2" t="e">
        <f t="shared" si="23"/>
        <v>#DIV/0!</v>
      </c>
      <c r="F103" s="3"/>
      <c r="G103" s="3"/>
      <c r="H103">
        <f t="shared" si="182"/>
        <v>0</v>
      </c>
      <c r="L103">
        <f t="shared" si="25"/>
        <v>0</v>
      </c>
      <c r="M103">
        <f t="shared" si="26"/>
        <v>0</v>
      </c>
      <c r="O103">
        <f t="shared" si="27"/>
        <v>0</v>
      </c>
    </row>
    <row r="104" spans="2:15" x14ac:dyDescent="0.25">
      <c r="B104" s="3"/>
      <c r="C104" s="3"/>
      <c r="D104" s="3"/>
      <c r="E104" s="2" t="e">
        <f t="shared" si="23"/>
        <v>#DIV/0!</v>
      </c>
      <c r="F104" s="3"/>
      <c r="G104" s="3"/>
      <c r="H104">
        <f t="shared" si="182"/>
        <v>0</v>
      </c>
      <c r="L104">
        <f t="shared" si="25"/>
        <v>0</v>
      </c>
      <c r="M104">
        <f t="shared" si="26"/>
        <v>0</v>
      </c>
      <c r="O104">
        <f t="shared" si="27"/>
        <v>0</v>
      </c>
    </row>
    <row r="105" spans="2:15" x14ac:dyDescent="0.25">
      <c r="B105" s="3"/>
      <c r="C105" s="3"/>
      <c r="D105" s="3"/>
      <c r="E105" s="2" t="e">
        <f t="shared" si="23"/>
        <v>#DIV/0!</v>
      </c>
      <c r="F105" s="3"/>
      <c r="G105" s="3"/>
      <c r="H105">
        <f t="shared" si="182"/>
        <v>0</v>
      </c>
      <c r="L105">
        <f t="shared" si="25"/>
        <v>0</v>
      </c>
      <c r="M105">
        <f t="shared" si="26"/>
        <v>0</v>
      </c>
      <c r="O105">
        <f t="shared" si="27"/>
        <v>0</v>
      </c>
    </row>
    <row r="106" spans="2:15" x14ac:dyDescent="0.25">
      <c r="B106" s="3"/>
      <c r="C106" s="3"/>
      <c r="D106" s="3"/>
      <c r="E106" s="2" t="e">
        <f t="shared" si="23"/>
        <v>#DIV/0!</v>
      </c>
      <c r="F106" s="3"/>
      <c r="G106" s="3"/>
      <c r="H106">
        <f t="shared" si="182"/>
        <v>0</v>
      </c>
      <c r="L106">
        <f t="shared" si="25"/>
        <v>0</v>
      </c>
      <c r="M106">
        <f t="shared" si="26"/>
        <v>0</v>
      </c>
      <c r="O106">
        <f t="shared" si="27"/>
        <v>0</v>
      </c>
    </row>
    <row r="107" spans="2:15" x14ac:dyDescent="0.25">
      <c r="B107" s="3"/>
      <c r="C107" s="3"/>
      <c r="D107" s="3"/>
      <c r="E107" s="2" t="e">
        <f t="shared" si="23"/>
        <v>#DIV/0!</v>
      </c>
      <c r="F107" s="3"/>
      <c r="G107" s="3"/>
      <c r="H107">
        <f t="shared" si="182"/>
        <v>0</v>
      </c>
      <c r="L107">
        <f t="shared" si="25"/>
        <v>0</v>
      </c>
      <c r="M107">
        <f t="shared" si="26"/>
        <v>0</v>
      </c>
      <c r="O107">
        <f t="shared" si="27"/>
        <v>0</v>
      </c>
    </row>
    <row r="108" spans="2:15" x14ac:dyDescent="0.25">
      <c r="B108" s="3"/>
      <c r="C108" s="3"/>
      <c r="D108" s="3"/>
      <c r="E108" s="2" t="e">
        <f t="shared" si="23"/>
        <v>#DIV/0!</v>
      </c>
      <c r="F108" s="3"/>
      <c r="G108" s="3"/>
      <c r="H108">
        <f t="shared" si="182"/>
        <v>0</v>
      </c>
      <c r="L108">
        <f t="shared" si="25"/>
        <v>0</v>
      </c>
      <c r="M108">
        <f t="shared" si="26"/>
        <v>0</v>
      </c>
      <c r="O108">
        <f t="shared" si="27"/>
        <v>0</v>
      </c>
    </row>
    <row r="109" spans="2:15" x14ac:dyDescent="0.25">
      <c r="B109" s="3"/>
      <c r="C109" s="3"/>
      <c r="D109" s="3"/>
      <c r="E109" s="2" t="e">
        <f t="shared" si="23"/>
        <v>#DIV/0!</v>
      </c>
      <c r="F109" s="3"/>
      <c r="G109" s="3"/>
      <c r="H109">
        <f t="shared" si="182"/>
        <v>0</v>
      </c>
      <c r="L109">
        <f t="shared" si="25"/>
        <v>0</v>
      </c>
      <c r="M109">
        <f t="shared" si="26"/>
        <v>0</v>
      </c>
      <c r="O109">
        <f t="shared" si="27"/>
        <v>0</v>
      </c>
    </row>
    <row r="110" spans="2:15" x14ac:dyDescent="0.25">
      <c r="B110" s="3"/>
      <c r="C110" s="3"/>
      <c r="D110" s="3"/>
      <c r="E110" s="2" t="e">
        <f t="shared" si="23"/>
        <v>#DIV/0!</v>
      </c>
      <c r="F110" s="3"/>
      <c r="G110" s="3"/>
      <c r="H110">
        <f t="shared" si="182"/>
        <v>0</v>
      </c>
      <c r="L110">
        <f t="shared" si="25"/>
        <v>0</v>
      </c>
      <c r="M110">
        <f t="shared" si="26"/>
        <v>0</v>
      </c>
      <c r="O110">
        <f t="shared" si="27"/>
        <v>0</v>
      </c>
    </row>
    <row r="111" spans="2:15" x14ac:dyDescent="0.25">
      <c r="B111" s="3"/>
      <c r="C111" s="3"/>
      <c r="D111" s="3"/>
      <c r="E111" s="2" t="e">
        <f t="shared" si="23"/>
        <v>#DIV/0!</v>
      </c>
      <c r="F111" s="3"/>
      <c r="G111" s="3"/>
      <c r="H111">
        <f t="shared" si="182"/>
        <v>0</v>
      </c>
      <c r="L111">
        <f t="shared" si="25"/>
        <v>0</v>
      </c>
      <c r="M111">
        <f t="shared" si="26"/>
        <v>0</v>
      </c>
      <c r="O111">
        <f t="shared" si="27"/>
        <v>0</v>
      </c>
    </row>
    <row r="112" spans="2:15" x14ac:dyDescent="0.25">
      <c r="B112" s="3"/>
      <c r="C112" s="3"/>
      <c r="D112" s="3"/>
      <c r="E112" s="2" t="e">
        <f t="shared" si="23"/>
        <v>#DIV/0!</v>
      </c>
      <c r="F112" s="3"/>
      <c r="G112" s="3"/>
      <c r="H112">
        <f t="shared" si="182"/>
        <v>0</v>
      </c>
      <c r="L112">
        <f t="shared" si="25"/>
        <v>0</v>
      </c>
      <c r="M112">
        <f t="shared" si="26"/>
        <v>0</v>
      </c>
      <c r="O112">
        <f t="shared" si="27"/>
        <v>0</v>
      </c>
    </row>
    <row r="113" spans="2:15" x14ac:dyDescent="0.25">
      <c r="B113" s="3"/>
      <c r="C113" s="3"/>
      <c r="D113" s="3"/>
      <c r="E113" s="2" t="e">
        <f t="shared" si="23"/>
        <v>#DIV/0!</v>
      </c>
      <c r="F113" s="3"/>
      <c r="G113" s="3"/>
      <c r="H113">
        <f t="shared" si="182"/>
        <v>0</v>
      </c>
      <c r="L113">
        <f t="shared" si="25"/>
        <v>0</v>
      </c>
      <c r="M113">
        <f t="shared" si="26"/>
        <v>0</v>
      </c>
      <c r="O113">
        <f t="shared" si="27"/>
        <v>0</v>
      </c>
    </row>
    <row r="114" spans="2:15" x14ac:dyDescent="0.25">
      <c r="B114" s="3"/>
      <c r="C114" s="3"/>
      <c r="D114" s="3"/>
      <c r="E114" s="2" t="e">
        <f t="shared" si="23"/>
        <v>#DIV/0!</v>
      </c>
      <c r="F114" s="3"/>
      <c r="G114" s="3"/>
      <c r="H114">
        <f t="shared" si="182"/>
        <v>0</v>
      </c>
      <c r="L114">
        <f t="shared" si="25"/>
        <v>0</v>
      </c>
      <c r="M114">
        <f t="shared" si="26"/>
        <v>0</v>
      </c>
      <c r="O114">
        <f t="shared" si="27"/>
        <v>0</v>
      </c>
    </row>
    <row r="115" spans="2:15" x14ac:dyDescent="0.25">
      <c r="B115" s="3"/>
      <c r="C115" s="3"/>
      <c r="D115" s="3"/>
      <c r="E115" s="2" t="e">
        <f t="shared" si="23"/>
        <v>#DIV/0!</v>
      </c>
      <c r="F115" s="3"/>
      <c r="G115" s="3"/>
      <c r="H115">
        <f t="shared" si="182"/>
        <v>0</v>
      </c>
      <c r="L115">
        <f t="shared" si="25"/>
        <v>0</v>
      </c>
      <c r="M115">
        <f t="shared" si="26"/>
        <v>0</v>
      </c>
      <c r="O115">
        <f t="shared" si="27"/>
        <v>0</v>
      </c>
    </row>
    <row r="116" spans="2:15" x14ac:dyDescent="0.25">
      <c r="B116" s="3"/>
      <c r="C116" s="3"/>
      <c r="D116" s="3"/>
      <c r="E116" s="2" t="e">
        <f t="shared" si="23"/>
        <v>#DIV/0!</v>
      </c>
      <c r="F116" s="3"/>
      <c r="G116" s="3"/>
      <c r="H116">
        <f>F116-G116</f>
        <v>0</v>
      </c>
      <c r="L116">
        <f t="shared" si="25"/>
        <v>0</v>
      </c>
      <c r="M116">
        <f t="shared" si="26"/>
        <v>0</v>
      </c>
      <c r="O116">
        <f t="shared" si="27"/>
        <v>0</v>
      </c>
    </row>
    <row r="117" spans="2:15" x14ac:dyDescent="0.25">
      <c r="B117" s="3"/>
      <c r="C117" s="3"/>
      <c r="D117" s="3"/>
      <c r="E117" s="2" t="e">
        <f t="shared" si="23"/>
        <v>#DIV/0!</v>
      </c>
      <c r="F117" s="3"/>
      <c r="G117" s="3"/>
      <c r="H117">
        <f t="shared" ref="H117" si="183">F117-G117</f>
        <v>0</v>
      </c>
      <c r="L117">
        <f t="shared" si="25"/>
        <v>0</v>
      </c>
      <c r="M117">
        <f t="shared" si="26"/>
        <v>0</v>
      </c>
      <c r="O117">
        <f t="shared" si="27"/>
        <v>0</v>
      </c>
    </row>
    <row r="118" spans="2:15" x14ac:dyDescent="0.25">
      <c r="B118" s="3"/>
      <c r="C118" s="3"/>
      <c r="D118" s="3"/>
      <c r="E118" s="2" t="e">
        <f t="shared" si="23"/>
        <v>#DIV/0!</v>
      </c>
      <c r="F118" s="3"/>
      <c r="G118" s="3"/>
      <c r="H118">
        <f t="shared" si="182"/>
        <v>0</v>
      </c>
      <c r="L118">
        <f t="shared" si="25"/>
        <v>0</v>
      </c>
      <c r="M118">
        <f t="shared" si="26"/>
        <v>0</v>
      </c>
      <c r="O118">
        <f t="shared" si="27"/>
        <v>0</v>
      </c>
    </row>
    <row r="119" spans="2:15" x14ac:dyDescent="0.25">
      <c r="B119" s="3"/>
      <c r="C119" s="3"/>
      <c r="D119" s="3"/>
      <c r="E119" s="2" t="e">
        <f t="shared" si="23"/>
        <v>#DIV/0!</v>
      </c>
      <c r="F119" s="3"/>
      <c r="G119" s="3"/>
      <c r="H119">
        <f t="shared" si="182"/>
        <v>0</v>
      </c>
      <c r="L119">
        <f t="shared" si="25"/>
        <v>0</v>
      </c>
      <c r="M119">
        <f t="shared" si="26"/>
        <v>0</v>
      </c>
      <c r="O119">
        <f t="shared" si="27"/>
        <v>0</v>
      </c>
    </row>
    <row r="120" spans="2:15" x14ac:dyDescent="0.25">
      <c r="B120" s="3"/>
      <c r="C120" s="3"/>
      <c r="D120" s="3"/>
      <c r="E120" s="2" t="e">
        <f t="shared" si="23"/>
        <v>#DIV/0!</v>
      </c>
      <c r="F120" s="3"/>
      <c r="G120" s="3"/>
      <c r="H120">
        <f t="shared" si="182"/>
        <v>0</v>
      </c>
      <c r="L120">
        <f t="shared" si="25"/>
        <v>0</v>
      </c>
      <c r="M120">
        <f t="shared" si="26"/>
        <v>0</v>
      </c>
      <c r="O120">
        <f t="shared" si="27"/>
        <v>0</v>
      </c>
    </row>
    <row r="121" spans="2:15" x14ac:dyDescent="0.25">
      <c r="B121" s="3"/>
      <c r="C121" s="3"/>
      <c r="D121" s="3"/>
      <c r="E121" s="2" t="e">
        <f t="shared" si="23"/>
        <v>#DIV/0!</v>
      </c>
      <c r="F121" s="3"/>
      <c r="G121" s="3"/>
      <c r="H121">
        <f t="shared" si="182"/>
        <v>0</v>
      </c>
      <c r="L121">
        <f t="shared" si="25"/>
        <v>0</v>
      </c>
      <c r="M121">
        <f t="shared" si="26"/>
        <v>0</v>
      </c>
      <c r="O121">
        <f t="shared" si="27"/>
        <v>0</v>
      </c>
    </row>
    <row r="122" spans="2:15" x14ac:dyDescent="0.25">
      <c r="B122" s="3"/>
      <c r="C122" s="3"/>
      <c r="D122" s="3"/>
      <c r="E122" s="2" t="e">
        <f t="shared" si="23"/>
        <v>#DIV/0!</v>
      </c>
      <c r="F122" s="3"/>
      <c r="G122" s="3"/>
      <c r="H122">
        <f t="shared" si="182"/>
        <v>0</v>
      </c>
      <c r="L122">
        <f t="shared" si="25"/>
        <v>0</v>
      </c>
      <c r="M122">
        <f t="shared" si="26"/>
        <v>0</v>
      </c>
      <c r="O122">
        <f t="shared" si="27"/>
        <v>0</v>
      </c>
    </row>
    <row r="123" spans="2:15" x14ac:dyDescent="0.25">
      <c r="B123" s="3"/>
      <c r="C123" s="3"/>
      <c r="D123" s="3"/>
      <c r="E123" s="2" t="e">
        <f t="shared" si="23"/>
        <v>#DIV/0!</v>
      </c>
      <c r="F123" s="3"/>
      <c r="G123" s="3"/>
      <c r="H123">
        <f t="shared" si="182"/>
        <v>0</v>
      </c>
      <c r="L123">
        <f t="shared" si="25"/>
        <v>0</v>
      </c>
      <c r="M123">
        <f t="shared" si="26"/>
        <v>0</v>
      </c>
      <c r="O123">
        <f t="shared" si="27"/>
        <v>0</v>
      </c>
    </row>
    <row r="124" spans="2:15" x14ac:dyDescent="0.25">
      <c r="B124" s="3"/>
      <c r="C124" s="3"/>
      <c r="D124" s="3"/>
      <c r="E124" s="2" t="e">
        <f t="shared" si="23"/>
        <v>#DIV/0!</v>
      </c>
      <c r="F124" s="3"/>
      <c r="G124" s="3"/>
      <c r="H124">
        <f t="shared" si="182"/>
        <v>0</v>
      </c>
      <c r="L124">
        <f t="shared" si="25"/>
        <v>0</v>
      </c>
      <c r="M124">
        <f t="shared" si="26"/>
        <v>0</v>
      </c>
      <c r="O124">
        <f t="shared" si="27"/>
        <v>0</v>
      </c>
    </row>
    <row r="125" spans="2:15" x14ac:dyDescent="0.25">
      <c r="B125" s="3"/>
      <c r="C125" s="3"/>
      <c r="D125" s="3"/>
      <c r="E125" s="2" t="e">
        <f t="shared" si="23"/>
        <v>#DIV/0!</v>
      </c>
      <c r="F125" s="3"/>
      <c r="G125" s="3"/>
      <c r="H125">
        <f t="shared" si="182"/>
        <v>0</v>
      </c>
      <c r="L125">
        <f t="shared" si="25"/>
        <v>0</v>
      </c>
      <c r="M125">
        <f t="shared" si="26"/>
        <v>0</v>
      </c>
      <c r="O125">
        <f t="shared" si="27"/>
        <v>0</v>
      </c>
    </row>
    <row r="126" spans="2:15" x14ac:dyDescent="0.25">
      <c r="B126" s="3"/>
      <c r="C126" s="3"/>
      <c r="D126" s="3"/>
      <c r="E126" s="2" t="e">
        <f t="shared" si="23"/>
        <v>#DIV/0!</v>
      </c>
      <c r="F126" s="3"/>
      <c r="G126" s="3"/>
      <c r="H126">
        <f t="shared" si="182"/>
        <v>0</v>
      </c>
      <c r="L126">
        <f t="shared" si="25"/>
        <v>0</v>
      </c>
      <c r="M126">
        <f t="shared" si="26"/>
        <v>0</v>
      </c>
      <c r="O126">
        <f t="shared" si="27"/>
        <v>0</v>
      </c>
    </row>
    <row r="127" spans="2:15" x14ac:dyDescent="0.25">
      <c r="B127" s="3"/>
      <c r="C127" s="3"/>
      <c r="D127" s="3"/>
      <c r="E127" s="2" t="e">
        <f t="shared" si="23"/>
        <v>#DIV/0!</v>
      </c>
      <c r="F127" s="3"/>
      <c r="G127" s="3"/>
      <c r="H127">
        <f t="shared" si="182"/>
        <v>0</v>
      </c>
      <c r="L127">
        <f t="shared" si="25"/>
        <v>0</v>
      </c>
      <c r="M127">
        <f t="shared" si="26"/>
        <v>0</v>
      </c>
      <c r="O127">
        <f t="shared" si="27"/>
        <v>0</v>
      </c>
    </row>
    <row r="128" spans="2:15" x14ac:dyDescent="0.25">
      <c r="B128" s="3"/>
      <c r="C128" s="3"/>
      <c r="D128" s="3"/>
      <c r="E128" s="2" t="e">
        <f t="shared" si="23"/>
        <v>#DIV/0!</v>
      </c>
      <c r="F128" s="3"/>
      <c r="G128" s="3"/>
      <c r="H128">
        <f t="shared" si="182"/>
        <v>0</v>
      </c>
      <c r="L128">
        <f t="shared" si="25"/>
        <v>0</v>
      </c>
      <c r="M128">
        <f t="shared" si="26"/>
        <v>0</v>
      </c>
      <c r="O128">
        <f t="shared" si="27"/>
        <v>0</v>
      </c>
    </row>
    <row r="129" spans="2:15" x14ac:dyDescent="0.25">
      <c r="B129" s="3"/>
      <c r="C129" s="3"/>
      <c r="D129" s="3"/>
      <c r="E129" s="2" t="e">
        <f t="shared" si="23"/>
        <v>#DIV/0!</v>
      </c>
      <c r="F129" s="3"/>
      <c r="G129" s="3"/>
      <c r="H129">
        <f t="shared" si="182"/>
        <v>0</v>
      </c>
      <c r="L129">
        <f t="shared" si="25"/>
        <v>0</v>
      </c>
      <c r="M129">
        <f t="shared" si="26"/>
        <v>0</v>
      </c>
      <c r="O129">
        <f t="shared" si="27"/>
        <v>0</v>
      </c>
    </row>
    <row r="130" spans="2:15" x14ac:dyDescent="0.25">
      <c r="B130" s="3"/>
      <c r="C130" s="3"/>
      <c r="D130" s="3"/>
      <c r="E130" s="2" t="e">
        <f t="shared" si="23"/>
        <v>#DIV/0!</v>
      </c>
      <c r="F130" s="3"/>
      <c r="G130" s="3"/>
      <c r="H130">
        <f t="shared" si="182"/>
        <v>0</v>
      </c>
      <c r="L130">
        <f t="shared" si="25"/>
        <v>0</v>
      </c>
      <c r="M130">
        <f t="shared" si="26"/>
        <v>0</v>
      </c>
      <c r="O130">
        <f t="shared" si="27"/>
        <v>0</v>
      </c>
    </row>
    <row r="131" spans="2:15" x14ac:dyDescent="0.25">
      <c r="B131" s="3"/>
      <c r="C131" s="3"/>
      <c r="D131" s="3"/>
      <c r="E131" s="2" t="e">
        <f t="shared" si="23"/>
        <v>#DIV/0!</v>
      </c>
      <c r="F131" s="3"/>
      <c r="G131" s="3"/>
      <c r="H131">
        <f t="shared" si="182"/>
        <v>0</v>
      </c>
      <c r="L131">
        <f t="shared" si="25"/>
        <v>0</v>
      </c>
      <c r="M131">
        <f t="shared" si="26"/>
        <v>0</v>
      </c>
      <c r="O131">
        <f t="shared" si="27"/>
        <v>0</v>
      </c>
    </row>
    <row r="132" spans="2:15" x14ac:dyDescent="0.25">
      <c r="B132" s="3"/>
      <c r="C132" s="3"/>
      <c r="D132" s="3"/>
      <c r="E132" s="2" t="e">
        <f t="shared" si="23"/>
        <v>#DIV/0!</v>
      </c>
      <c r="F132" s="3"/>
      <c r="G132" s="3"/>
      <c r="H132">
        <f t="shared" si="182"/>
        <v>0</v>
      </c>
      <c r="L132">
        <f t="shared" si="25"/>
        <v>0</v>
      </c>
      <c r="M132">
        <f t="shared" si="26"/>
        <v>0</v>
      </c>
      <c r="O132">
        <f t="shared" si="27"/>
        <v>0</v>
      </c>
    </row>
    <row r="133" spans="2:15" x14ac:dyDescent="0.25">
      <c r="B133" s="3"/>
      <c r="C133" s="3"/>
      <c r="D133" s="3"/>
      <c r="E133" s="2" t="e">
        <f t="shared" si="23"/>
        <v>#DIV/0!</v>
      </c>
      <c r="F133" s="3"/>
      <c r="G133" s="3"/>
      <c r="H133">
        <f t="shared" si="182"/>
        <v>0</v>
      </c>
      <c r="L133">
        <f t="shared" si="25"/>
        <v>0</v>
      </c>
      <c r="M133">
        <f t="shared" si="26"/>
        <v>0</v>
      </c>
      <c r="O133">
        <f t="shared" si="27"/>
        <v>0</v>
      </c>
    </row>
    <row r="134" spans="2:15" x14ac:dyDescent="0.25">
      <c r="B134" s="3"/>
      <c r="C134" s="3"/>
      <c r="D134" s="3"/>
      <c r="E134" s="2" t="e">
        <f t="shared" si="23"/>
        <v>#DIV/0!</v>
      </c>
      <c r="F134" s="3"/>
      <c r="G134" s="3"/>
      <c r="H134">
        <f t="shared" si="182"/>
        <v>0</v>
      </c>
      <c r="L134">
        <f t="shared" si="25"/>
        <v>0</v>
      </c>
      <c r="M134">
        <f t="shared" si="26"/>
        <v>0</v>
      </c>
      <c r="O134">
        <f t="shared" si="27"/>
        <v>0</v>
      </c>
    </row>
    <row r="135" spans="2:15" x14ac:dyDescent="0.25">
      <c r="B135" s="3"/>
      <c r="C135" s="3"/>
      <c r="D135" s="3"/>
      <c r="E135" s="2" t="e">
        <f t="shared" si="23"/>
        <v>#DIV/0!</v>
      </c>
      <c r="F135" s="3"/>
      <c r="G135" s="3"/>
      <c r="H135">
        <f t="shared" si="182"/>
        <v>0</v>
      </c>
      <c r="L135">
        <f t="shared" si="25"/>
        <v>0</v>
      </c>
      <c r="M135">
        <f t="shared" si="26"/>
        <v>0</v>
      </c>
      <c r="O135">
        <f t="shared" si="27"/>
        <v>0</v>
      </c>
    </row>
    <row r="136" spans="2:15" x14ac:dyDescent="0.25">
      <c r="B136" s="3"/>
      <c r="C136" s="3"/>
      <c r="D136" s="3"/>
      <c r="E136" s="2" t="e">
        <f t="shared" si="23"/>
        <v>#DIV/0!</v>
      </c>
      <c r="F136" s="3"/>
      <c r="G136" s="3"/>
      <c r="H136">
        <f t="shared" si="182"/>
        <v>0</v>
      </c>
      <c r="L136">
        <f t="shared" si="25"/>
        <v>0</v>
      </c>
      <c r="M136">
        <f t="shared" si="26"/>
        <v>0</v>
      </c>
      <c r="O136">
        <f t="shared" si="27"/>
        <v>0</v>
      </c>
    </row>
    <row r="137" spans="2:15" x14ac:dyDescent="0.25">
      <c r="B137" s="3"/>
      <c r="C137" s="3"/>
      <c r="D137" s="3"/>
      <c r="E137" s="2" t="e">
        <f t="shared" si="23"/>
        <v>#DIV/0!</v>
      </c>
      <c r="F137" s="3"/>
      <c r="G137" s="3"/>
      <c r="H137">
        <f t="shared" si="182"/>
        <v>0</v>
      </c>
      <c r="L137">
        <f t="shared" si="25"/>
        <v>0</v>
      </c>
      <c r="M137">
        <f t="shared" si="26"/>
        <v>0</v>
      </c>
      <c r="O137">
        <f t="shared" si="27"/>
        <v>0</v>
      </c>
    </row>
    <row r="138" spans="2:15" x14ac:dyDescent="0.25">
      <c r="B138" s="3"/>
      <c r="C138" s="3"/>
      <c r="D138" s="3"/>
      <c r="E138" s="2" t="e">
        <f t="shared" si="23"/>
        <v>#DIV/0!</v>
      </c>
      <c r="F138" s="3"/>
      <c r="G138" s="3"/>
      <c r="H138">
        <f t="shared" si="182"/>
        <v>0</v>
      </c>
      <c r="L138">
        <f t="shared" si="25"/>
        <v>0</v>
      </c>
      <c r="M138">
        <f t="shared" si="26"/>
        <v>0</v>
      </c>
      <c r="O138">
        <f t="shared" si="27"/>
        <v>0</v>
      </c>
    </row>
    <row r="139" spans="2:15" x14ac:dyDescent="0.25">
      <c r="B139" s="3"/>
      <c r="C139" s="3"/>
      <c r="D139" s="3"/>
      <c r="E139" s="2" t="e">
        <f t="shared" si="23"/>
        <v>#DIV/0!</v>
      </c>
      <c r="F139" s="3"/>
      <c r="G139" s="3"/>
      <c r="H139">
        <f t="shared" si="182"/>
        <v>0</v>
      </c>
      <c r="L139">
        <f t="shared" si="25"/>
        <v>0</v>
      </c>
      <c r="M139">
        <f t="shared" si="26"/>
        <v>0</v>
      </c>
      <c r="O139">
        <f t="shared" si="27"/>
        <v>0</v>
      </c>
    </row>
    <row r="140" spans="2:15" x14ac:dyDescent="0.25">
      <c r="B140" s="3"/>
      <c r="C140" s="3"/>
      <c r="D140" s="3"/>
      <c r="E140" s="2" t="e">
        <f t="shared" si="23"/>
        <v>#DIV/0!</v>
      </c>
      <c r="F140" s="3"/>
      <c r="G140" s="3"/>
      <c r="H140">
        <f t="shared" si="182"/>
        <v>0</v>
      </c>
      <c r="L140">
        <f t="shared" si="25"/>
        <v>0</v>
      </c>
      <c r="M140">
        <f t="shared" si="26"/>
        <v>0</v>
      </c>
      <c r="O140">
        <f t="shared" si="27"/>
        <v>0</v>
      </c>
    </row>
    <row r="141" spans="2:15" x14ac:dyDescent="0.25">
      <c r="B141" s="3"/>
      <c r="C141" s="3"/>
      <c r="D141" s="3"/>
      <c r="E141" s="2" t="e">
        <f t="shared" si="23"/>
        <v>#DIV/0!</v>
      </c>
      <c r="F141" s="3"/>
      <c r="G141" s="3"/>
      <c r="H141">
        <f t="shared" si="182"/>
        <v>0</v>
      </c>
      <c r="L141">
        <f t="shared" si="25"/>
        <v>0</v>
      </c>
      <c r="M141">
        <f t="shared" si="26"/>
        <v>0</v>
      </c>
      <c r="O141">
        <f t="shared" si="27"/>
        <v>0</v>
      </c>
    </row>
    <row r="142" spans="2:15" x14ac:dyDescent="0.25">
      <c r="B142" s="3"/>
      <c r="C142" s="3"/>
      <c r="D142" s="3"/>
      <c r="E142" s="2" t="e">
        <f t="shared" si="23"/>
        <v>#DIV/0!</v>
      </c>
      <c r="F142" s="3"/>
      <c r="G142" s="3"/>
      <c r="H142">
        <f t="shared" si="182"/>
        <v>0</v>
      </c>
      <c r="L142">
        <f t="shared" si="25"/>
        <v>0</v>
      </c>
      <c r="M142">
        <f t="shared" si="26"/>
        <v>0</v>
      </c>
      <c r="O142">
        <f t="shared" si="27"/>
        <v>0</v>
      </c>
    </row>
    <row r="143" spans="2:15" x14ac:dyDescent="0.25">
      <c r="B143" s="3"/>
      <c r="C143" s="3"/>
      <c r="D143" s="3"/>
      <c r="E143" s="2" t="e">
        <f t="shared" si="23"/>
        <v>#DIV/0!</v>
      </c>
      <c r="F143" s="3"/>
      <c r="G143" s="3"/>
      <c r="H143">
        <f t="shared" si="182"/>
        <v>0</v>
      </c>
      <c r="L143">
        <f t="shared" si="25"/>
        <v>0</v>
      </c>
      <c r="M143">
        <f t="shared" si="26"/>
        <v>0</v>
      </c>
      <c r="O143">
        <f t="shared" si="27"/>
        <v>0</v>
      </c>
    </row>
    <row r="144" spans="2:15" x14ac:dyDescent="0.25">
      <c r="B144" s="3"/>
      <c r="C144" s="3"/>
      <c r="D144" s="3"/>
      <c r="E144" s="2" t="e">
        <f t="shared" si="23"/>
        <v>#DIV/0!</v>
      </c>
      <c r="F144" s="3"/>
      <c r="G144" s="3"/>
      <c r="H144">
        <f t="shared" si="182"/>
        <v>0</v>
      </c>
      <c r="L144">
        <f t="shared" si="25"/>
        <v>0</v>
      </c>
      <c r="M144">
        <f t="shared" si="26"/>
        <v>0</v>
      </c>
      <c r="O144">
        <f t="shared" si="27"/>
        <v>0</v>
      </c>
    </row>
    <row r="145" spans="2:15" ht="15.75" customHeight="1" x14ac:dyDescent="0.25">
      <c r="B145" s="3"/>
      <c r="C145" s="3"/>
      <c r="D145" s="3"/>
      <c r="E145" s="2" t="e">
        <f t="shared" si="23"/>
        <v>#DIV/0!</v>
      </c>
      <c r="F145" s="3"/>
      <c r="G145" s="3"/>
      <c r="H145">
        <f>F145-G145</f>
        <v>0</v>
      </c>
      <c r="L145">
        <f t="shared" si="25"/>
        <v>0</v>
      </c>
      <c r="M145">
        <f t="shared" si="26"/>
        <v>0</v>
      </c>
      <c r="O145">
        <f t="shared" si="27"/>
        <v>0</v>
      </c>
    </row>
    <row r="146" spans="2:15" ht="15" customHeight="1" x14ac:dyDescent="0.25">
      <c r="B146" s="3"/>
      <c r="C146" s="3"/>
      <c r="D146" s="3"/>
      <c r="E146" s="2" t="e">
        <f t="shared" si="23"/>
        <v>#DIV/0!</v>
      </c>
      <c r="F146" s="3"/>
      <c r="G146" s="3"/>
      <c r="H146">
        <f t="shared" ref="H146:H209" si="184">F146-G146</f>
        <v>0</v>
      </c>
      <c r="L146">
        <f t="shared" si="25"/>
        <v>0</v>
      </c>
      <c r="M146">
        <f t="shared" si="26"/>
        <v>0</v>
      </c>
      <c r="O146">
        <f t="shared" si="27"/>
        <v>0</v>
      </c>
    </row>
    <row r="147" spans="2:15" x14ac:dyDescent="0.25">
      <c r="B147" s="3"/>
      <c r="C147" s="3"/>
      <c r="D147" s="3"/>
      <c r="E147" s="2" t="e">
        <f t="shared" si="23"/>
        <v>#DIV/0!</v>
      </c>
      <c r="F147" s="3"/>
      <c r="G147" s="3"/>
      <c r="H147">
        <f t="shared" si="184"/>
        <v>0</v>
      </c>
      <c r="L147">
        <f t="shared" si="25"/>
        <v>0</v>
      </c>
      <c r="M147">
        <f t="shared" si="26"/>
        <v>0</v>
      </c>
      <c r="O147">
        <f t="shared" si="27"/>
        <v>0</v>
      </c>
    </row>
    <row r="148" spans="2:15" x14ac:dyDescent="0.25">
      <c r="B148" s="3"/>
      <c r="C148" s="3"/>
      <c r="D148" s="3"/>
      <c r="E148" s="2" t="e">
        <f t="shared" si="23"/>
        <v>#DIV/0!</v>
      </c>
      <c r="H148">
        <f t="shared" si="184"/>
        <v>0</v>
      </c>
      <c r="L148">
        <v>0</v>
      </c>
      <c r="M148">
        <f t="shared" si="26"/>
        <v>0</v>
      </c>
      <c r="O148">
        <f t="shared" si="27"/>
        <v>0</v>
      </c>
    </row>
    <row r="149" spans="2:15" ht="14.25" customHeight="1" x14ac:dyDescent="0.25">
      <c r="B149" s="3"/>
      <c r="C149" s="3"/>
      <c r="D149" s="3"/>
      <c r="E149" s="2" t="e">
        <f t="shared" si="23"/>
        <v>#DIV/0!</v>
      </c>
      <c r="H149">
        <f t="shared" si="184"/>
        <v>0</v>
      </c>
      <c r="L149">
        <v>0</v>
      </c>
      <c r="M149">
        <f t="shared" si="26"/>
        <v>0</v>
      </c>
      <c r="O149">
        <f t="shared" si="27"/>
        <v>0</v>
      </c>
    </row>
    <row r="150" spans="2:15" x14ac:dyDescent="0.25">
      <c r="B150" s="3"/>
      <c r="C150" s="3"/>
      <c r="D150" s="3"/>
      <c r="E150" s="2" t="e">
        <f t="shared" si="23"/>
        <v>#DIV/0!</v>
      </c>
      <c r="H150">
        <f t="shared" si="184"/>
        <v>0</v>
      </c>
      <c r="L150">
        <f t="shared" ref="L150:L157" si="185">B150*10</f>
        <v>0</v>
      </c>
      <c r="M150">
        <f t="shared" si="26"/>
        <v>0</v>
      </c>
      <c r="O150">
        <f t="shared" si="27"/>
        <v>0</v>
      </c>
    </row>
    <row r="151" spans="2:15" x14ac:dyDescent="0.25">
      <c r="B151" s="3"/>
      <c r="C151" s="3"/>
      <c r="D151" s="3"/>
      <c r="E151" s="2" t="e">
        <f t="shared" si="23"/>
        <v>#DIV/0!</v>
      </c>
      <c r="H151">
        <f t="shared" si="184"/>
        <v>0</v>
      </c>
      <c r="L151">
        <f t="shared" si="185"/>
        <v>0</v>
      </c>
      <c r="M151">
        <f t="shared" si="26"/>
        <v>0</v>
      </c>
      <c r="O151">
        <f>SUM(I151:N151)</f>
        <v>0</v>
      </c>
    </row>
    <row r="152" spans="2:15" x14ac:dyDescent="0.25">
      <c r="B152" s="3"/>
      <c r="C152" s="3"/>
      <c r="D152" s="3"/>
      <c r="E152" s="2" t="e">
        <f t="shared" si="23"/>
        <v>#DIV/0!</v>
      </c>
      <c r="H152">
        <f t="shared" si="184"/>
        <v>0</v>
      </c>
      <c r="L152">
        <f t="shared" si="185"/>
        <v>0</v>
      </c>
      <c r="M152">
        <f t="shared" si="26"/>
        <v>0</v>
      </c>
      <c r="O152">
        <f t="shared" ref="O152:O215" si="186">SUM(I152:N152)</f>
        <v>0</v>
      </c>
    </row>
    <row r="153" spans="2:15" x14ac:dyDescent="0.25">
      <c r="B153" s="3"/>
      <c r="C153" s="3"/>
      <c r="D153" s="3"/>
      <c r="E153" s="2" t="e">
        <f t="shared" si="23"/>
        <v>#DIV/0!</v>
      </c>
      <c r="L153">
        <f t="shared" si="185"/>
        <v>0</v>
      </c>
      <c r="M153">
        <f t="shared" si="26"/>
        <v>0</v>
      </c>
      <c r="O153">
        <f t="shared" si="186"/>
        <v>0</v>
      </c>
    </row>
    <row r="154" spans="2:15" x14ac:dyDescent="0.25">
      <c r="B154" s="3"/>
      <c r="C154" s="3"/>
      <c r="D154" s="3"/>
      <c r="E154" s="2" t="e">
        <f t="shared" si="23"/>
        <v>#DIV/0!</v>
      </c>
      <c r="H154">
        <f t="shared" ref="H154:H159" si="187">F154-G154</f>
        <v>0</v>
      </c>
      <c r="L154">
        <f t="shared" si="185"/>
        <v>0</v>
      </c>
      <c r="M154">
        <f t="shared" si="26"/>
        <v>0</v>
      </c>
      <c r="O154">
        <f t="shared" si="186"/>
        <v>0</v>
      </c>
    </row>
    <row r="155" spans="2:15" x14ac:dyDescent="0.25">
      <c r="B155" s="3"/>
      <c r="C155" s="3"/>
      <c r="D155" s="3"/>
      <c r="E155" s="2" t="e">
        <f t="shared" si="23"/>
        <v>#DIV/0!</v>
      </c>
      <c r="H155">
        <f t="shared" si="187"/>
        <v>0</v>
      </c>
      <c r="L155">
        <f t="shared" si="185"/>
        <v>0</v>
      </c>
      <c r="M155">
        <f t="shared" si="26"/>
        <v>0</v>
      </c>
      <c r="O155">
        <f t="shared" si="186"/>
        <v>0</v>
      </c>
    </row>
    <row r="156" spans="2:15" x14ac:dyDescent="0.25">
      <c r="B156" s="3"/>
      <c r="C156" s="3"/>
      <c r="D156" s="3"/>
      <c r="E156" s="2" t="e">
        <f t="shared" si="23"/>
        <v>#DIV/0!</v>
      </c>
      <c r="H156">
        <f t="shared" si="187"/>
        <v>0</v>
      </c>
      <c r="L156">
        <f t="shared" si="185"/>
        <v>0</v>
      </c>
      <c r="M156">
        <f t="shared" si="26"/>
        <v>0</v>
      </c>
      <c r="O156">
        <f t="shared" si="186"/>
        <v>0</v>
      </c>
    </row>
    <row r="157" spans="2:15" x14ac:dyDescent="0.25">
      <c r="B157" s="3"/>
      <c r="C157" s="3"/>
      <c r="D157" s="3"/>
      <c r="E157" s="2" t="e">
        <f t="shared" si="23"/>
        <v>#DIV/0!</v>
      </c>
      <c r="H157">
        <f t="shared" si="187"/>
        <v>0</v>
      </c>
      <c r="L157">
        <f t="shared" si="185"/>
        <v>0</v>
      </c>
      <c r="M157">
        <f t="shared" si="26"/>
        <v>0</v>
      </c>
      <c r="O157">
        <f t="shared" si="186"/>
        <v>0</v>
      </c>
    </row>
    <row r="158" spans="2:15" ht="14.25" customHeight="1" x14ac:dyDescent="0.25">
      <c r="B158" s="3"/>
      <c r="C158" s="3"/>
      <c r="D158" s="3"/>
      <c r="E158" s="2" t="e">
        <f t="shared" ref="E158:E221" si="188">(B158)/(B158+C158+D158)</f>
        <v>#DIV/0!</v>
      </c>
      <c r="H158">
        <f t="shared" si="187"/>
        <v>0</v>
      </c>
      <c r="L158">
        <v>0</v>
      </c>
      <c r="M158">
        <f t="shared" ref="M158:M197" si="189">D158*5</f>
        <v>0</v>
      </c>
      <c r="O158">
        <f t="shared" si="186"/>
        <v>0</v>
      </c>
    </row>
    <row r="159" spans="2:15" x14ac:dyDescent="0.25">
      <c r="B159" s="3"/>
      <c r="C159" s="3"/>
      <c r="D159" s="3"/>
      <c r="E159" s="2" t="e">
        <f t="shared" si="188"/>
        <v>#DIV/0!</v>
      </c>
      <c r="H159">
        <f t="shared" si="187"/>
        <v>0</v>
      </c>
      <c r="L159">
        <f t="shared" ref="L159:L222" si="190">B159*10</f>
        <v>0</v>
      </c>
      <c r="M159">
        <f t="shared" si="189"/>
        <v>0</v>
      </c>
      <c r="O159">
        <f t="shared" si="186"/>
        <v>0</v>
      </c>
    </row>
    <row r="160" spans="2:15" x14ac:dyDescent="0.25">
      <c r="B160" s="3"/>
      <c r="C160" s="3"/>
      <c r="D160" s="3"/>
      <c r="E160" s="2" t="e">
        <f t="shared" si="188"/>
        <v>#DIV/0!</v>
      </c>
      <c r="H160">
        <f t="shared" si="184"/>
        <v>0</v>
      </c>
      <c r="L160">
        <f t="shared" si="190"/>
        <v>0</v>
      </c>
      <c r="M160">
        <f t="shared" si="189"/>
        <v>0</v>
      </c>
      <c r="O160">
        <f t="shared" si="186"/>
        <v>0</v>
      </c>
    </row>
    <row r="161" spans="2:15" x14ac:dyDescent="0.25">
      <c r="B161" s="3"/>
      <c r="C161" s="3"/>
      <c r="D161" s="3"/>
      <c r="E161" s="2" t="e">
        <f t="shared" si="188"/>
        <v>#DIV/0!</v>
      </c>
      <c r="H161">
        <f t="shared" si="184"/>
        <v>0</v>
      </c>
      <c r="L161">
        <f t="shared" si="190"/>
        <v>0</v>
      </c>
      <c r="M161">
        <f t="shared" si="189"/>
        <v>0</v>
      </c>
      <c r="O161">
        <f t="shared" si="186"/>
        <v>0</v>
      </c>
    </row>
    <row r="162" spans="2:15" x14ac:dyDescent="0.25">
      <c r="B162" s="3"/>
      <c r="C162" s="3"/>
      <c r="D162" s="3"/>
      <c r="E162" s="2" t="e">
        <f t="shared" si="188"/>
        <v>#DIV/0!</v>
      </c>
      <c r="H162">
        <f t="shared" si="184"/>
        <v>0</v>
      </c>
      <c r="L162">
        <f t="shared" si="190"/>
        <v>0</v>
      </c>
      <c r="M162">
        <f t="shared" si="189"/>
        <v>0</v>
      </c>
      <c r="O162">
        <f t="shared" si="186"/>
        <v>0</v>
      </c>
    </row>
    <row r="163" spans="2:15" ht="14.25" customHeight="1" x14ac:dyDescent="0.25">
      <c r="B163" s="3"/>
      <c r="C163" s="3"/>
      <c r="D163" s="3"/>
      <c r="E163" s="2" t="e">
        <f t="shared" si="188"/>
        <v>#DIV/0!</v>
      </c>
      <c r="H163">
        <f t="shared" si="184"/>
        <v>0</v>
      </c>
      <c r="L163">
        <v>0</v>
      </c>
      <c r="M163">
        <f t="shared" si="189"/>
        <v>0</v>
      </c>
      <c r="O163">
        <f t="shared" si="186"/>
        <v>0</v>
      </c>
    </row>
    <row r="164" spans="2:15" ht="14.25" customHeight="1" x14ac:dyDescent="0.25">
      <c r="B164" s="3"/>
      <c r="C164" s="3"/>
      <c r="D164" s="3"/>
      <c r="E164" s="2" t="e">
        <f t="shared" si="188"/>
        <v>#DIV/0!</v>
      </c>
      <c r="H164">
        <f t="shared" si="184"/>
        <v>0</v>
      </c>
      <c r="L164">
        <v>0</v>
      </c>
      <c r="M164">
        <f t="shared" si="189"/>
        <v>0</v>
      </c>
      <c r="O164">
        <f t="shared" si="186"/>
        <v>0</v>
      </c>
    </row>
    <row r="165" spans="2:15" x14ac:dyDescent="0.25">
      <c r="B165" s="3"/>
      <c r="C165" s="3"/>
      <c r="D165" s="3"/>
      <c r="E165" s="2" t="e">
        <f t="shared" si="188"/>
        <v>#DIV/0!</v>
      </c>
      <c r="H165">
        <f t="shared" si="184"/>
        <v>0</v>
      </c>
      <c r="L165">
        <f t="shared" ref="L165" si="191">B165*10</f>
        <v>0</v>
      </c>
      <c r="M165">
        <f t="shared" si="189"/>
        <v>0</v>
      </c>
      <c r="O165">
        <f t="shared" si="186"/>
        <v>0</v>
      </c>
    </row>
    <row r="166" spans="2:15" x14ac:dyDescent="0.25">
      <c r="B166" s="3"/>
      <c r="C166" s="3"/>
      <c r="D166" s="3"/>
      <c r="E166" s="2" t="e">
        <f t="shared" si="188"/>
        <v>#DIV/0!</v>
      </c>
      <c r="H166">
        <f t="shared" si="184"/>
        <v>0</v>
      </c>
      <c r="L166">
        <f t="shared" si="190"/>
        <v>0</v>
      </c>
      <c r="M166">
        <f t="shared" si="189"/>
        <v>0</v>
      </c>
      <c r="O166">
        <f t="shared" si="186"/>
        <v>0</v>
      </c>
    </row>
    <row r="167" spans="2:15" x14ac:dyDescent="0.25">
      <c r="B167" s="3"/>
      <c r="C167" s="3"/>
      <c r="D167" s="3"/>
      <c r="E167" s="2" t="e">
        <f t="shared" si="188"/>
        <v>#DIV/0!</v>
      </c>
      <c r="H167">
        <f t="shared" si="184"/>
        <v>0</v>
      </c>
      <c r="L167">
        <f t="shared" si="190"/>
        <v>0</v>
      </c>
      <c r="M167">
        <f t="shared" si="189"/>
        <v>0</v>
      </c>
      <c r="O167">
        <f t="shared" si="186"/>
        <v>0</v>
      </c>
    </row>
    <row r="168" spans="2:15" x14ac:dyDescent="0.25">
      <c r="B168" s="3"/>
      <c r="C168" s="3"/>
      <c r="D168" s="3"/>
      <c r="E168" s="2" t="e">
        <f t="shared" si="188"/>
        <v>#DIV/0!</v>
      </c>
      <c r="H168">
        <f t="shared" si="184"/>
        <v>0</v>
      </c>
      <c r="L168">
        <f t="shared" si="190"/>
        <v>0</v>
      </c>
      <c r="M168">
        <f t="shared" si="189"/>
        <v>0</v>
      </c>
      <c r="O168">
        <f t="shared" si="186"/>
        <v>0</v>
      </c>
    </row>
    <row r="169" spans="2:15" x14ac:dyDescent="0.25">
      <c r="B169" s="3"/>
      <c r="C169" s="3"/>
      <c r="D169" s="3"/>
      <c r="E169" s="2" t="e">
        <f t="shared" si="188"/>
        <v>#DIV/0!</v>
      </c>
      <c r="H169">
        <f t="shared" si="184"/>
        <v>0</v>
      </c>
      <c r="L169">
        <f t="shared" si="190"/>
        <v>0</v>
      </c>
      <c r="M169">
        <f t="shared" si="189"/>
        <v>0</v>
      </c>
      <c r="O169">
        <f t="shared" si="186"/>
        <v>0</v>
      </c>
    </row>
    <row r="170" spans="2:15" x14ac:dyDescent="0.25">
      <c r="B170" s="3"/>
      <c r="C170" s="3"/>
      <c r="D170" s="3"/>
      <c r="E170" s="2" t="e">
        <f t="shared" si="188"/>
        <v>#DIV/0!</v>
      </c>
      <c r="H170">
        <f t="shared" si="184"/>
        <v>0</v>
      </c>
      <c r="L170">
        <f t="shared" si="190"/>
        <v>0</v>
      </c>
      <c r="M170">
        <f t="shared" si="189"/>
        <v>0</v>
      </c>
      <c r="O170">
        <f t="shared" si="186"/>
        <v>0</v>
      </c>
    </row>
    <row r="171" spans="2:15" x14ac:dyDescent="0.25">
      <c r="B171" s="3"/>
      <c r="C171" s="3"/>
      <c r="D171" s="3"/>
      <c r="E171" s="2" t="e">
        <f t="shared" si="188"/>
        <v>#DIV/0!</v>
      </c>
      <c r="H171">
        <f t="shared" si="184"/>
        <v>0</v>
      </c>
      <c r="L171">
        <f t="shared" si="190"/>
        <v>0</v>
      </c>
      <c r="M171">
        <f t="shared" si="189"/>
        <v>0</v>
      </c>
      <c r="O171">
        <f t="shared" si="186"/>
        <v>0</v>
      </c>
    </row>
    <row r="172" spans="2:15" x14ac:dyDescent="0.25">
      <c r="B172" s="3"/>
      <c r="C172" s="3"/>
      <c r="D172" s="3"/>
      <c r="E172" s="2" t="e">
        <f t="shared" si="188"/>
        <v>#DIV/0!</v>
      </c>
      <c r="H172">
        <f t="shared" si="184"/>
        <v>0</v>
      </c>
      <c r="L172">
        <f t="shared" si="190"/>
        <v>0</v>
      </c>
      <c r="M172">
        <f t="shared" si="189"/>
        <v>0</v>
      </c>
      <c r="O172">
        <f t="shared" si="186"/>
        <v>0</v>
      </c>
    </row>
    <row r="173" spans="2:15" x14ac:dyDescent="0.25">
      <c r="B173" s="3"/>
      <c r="C173" s="3"/>
      <c r="D173" s="3"/>
      <c r="E173" s="2" t="e">
        <f t="shared" si="188"/>
        <v>#DIV/0!</v>
      </c>
      <c r="H173">
        <f t="shared" si="184"/>
        <v>0</v>
      </c>
      <c r="L173">
        <f t="shared" si="190"/>
        <v>0</v>
      </c>
      <c r="M173">
        <f t="shared" si="189"/>
        <v>0</v>
      </c>
      <c r="O173">
        <f t="shared" si="186"/>
        <v>0</v>
      </c>
    </row>
    <row r="174" spans="2:15" ht="14.25" customHeight="1" x14ac:dyDescent="0.25">
      <c r="B174" s="3"/>
      <c r="C174" s="3"/>
      <c r="D174" s="3"/>
      <c r="E174" s="2" t="e">
        <f t="shared" si="188"/>
        <v>#DIV/0!</v>
      </c>
      <c r="H174">
        <f t="shared" si="184"/>
        <v>0</v>
      </c>
      <c r="L174">
        <v>0</v>
      </c>
      <c r="M174">
        <f t="shared" si="189"/>
        <v>0</v>
      </c>
      <c r="O174">
        <f t="shared" si="186"/>
        <v>0</v>
      </c>
    </row>
    <row r="175" spans="2:15" ht="14.25" customHeight="1" x14ac:dyDescent="0.25">
      <c r="B175" s="3"/>
      <c r="C175" s="3"/>
      <c r="D175" s="3"/>
      <c r="E175" s="2" t="e">
        <f t="shared" si="188"/>
        <v>#DIV/0!</v>
      </c>
      <c r="H175">
        <f t="shared" si="184"/>
        <v>0</v>
      </c>
      <c r="L175">
        <v>0</v>
      </c>
      <c r="M175">
        <f t="shared" si="189"/>
        <v>0</v>
      </c>
      <c r="O175">
        <f t="shared" si="186"/>
        <v>0</v>
      </c>
    </row>
    <row r="176" spans="2:15" x14ac:dyDescent="0.25">
      <c r="B176" s="3"/>
      <c r="C176" s="3"/>
      <c r="D176" s="3"/>
      <c r="E176" s="2" t="e">
        <f t="shared" si="188"/>
        <v>#DIV/0!</v>
      </c>
      <c r="H176">
        <f t="shared" si="184"/>
        <v>0</v>
      </c>
      <c r="L176">
        <f t="shared" si="190"/>
        <v>0</v>
      </c>
      <c r="M176">
        <f t="shared" si="189"/>
        <v>0</v>
      </c>
      <c r="O176">
        <f t="shared" si="186"/>
        <v>0</v>
      </c>
    </row>
    <row r="177" spans="2:15" ht="14.25" customHeight="1" x14ac:dyDescent="0.25">
      <c r="B177" s="3"/>
      <c r="C177" s="3"/>
      <c r="D177" s="3"/>
      <c r="E177" s="2" t="e">
        <f t="shared" si="188"/>
        <v>#DIV/0!</v>
      </c>
      <c r="H177">
        <f t="shared" si="184"/>
        <v>0</v>
      </c>
      <c r="L177">
        <v>0</v>
      </c>
      <c r="M177">
        <f t="shared" si="189"/>
        <v>0</v>
      </c>
      <c r="O177">
        <f t="shared" si="186"/>
        <v>0</v>
      </c>
    </row>
    <row r="178" spans="2:15" x14ac:dyDescent="0.25">
      <c r="B178" s="3"/>
      <c r="C178" s="3"/>
      <c r="D178" s="3"/>
      <c r="E178" s="2" t="e">
        <f t="shared" si="188"/>
        <v>#DIV/0!</v>
      </c>
      <c r="H178">
        <f t="shared" si="184"/>
        <v>0</v>
      </c>
      <c r="L178">
        <f t="shared" ref="L178:L180" si="192">B178*10</f>
        <v>0</v>
      </c>
      <c r="M178">
        <f t="shared" si="189"/>
        <v>0</v>
      </c>
      <c r="O178">
        <f t="shared" si="186"/>
        <v>0</v>
      </c>
    </row>
    <row r="179" spans="2:15" x14ac:dyDescent="0.25">
      <c r="B179" s="3"/>
      <c r="C179" s="3"/>
      <c r="D179" s="3"/>
      <c r="E179" s="2" t="e">
        <f t="shared" si="188"/>
        <v>#DIV/0!</v>
      </c>
      <c r="H179">
        <f t="shared" si="184"/>
        <v>0</v>
      </c>
      <c r="L179">
        <f t="shared" si="192"/>
        <v>0</v>
      </c>
      <c r="M179">
        <f t="shared" si="189"/>
        <v>0</v>
      </c>
      <c r="O179">
        <f t="shared" si="186"/>
        <v>0</v>
      </c>
    </row>
    <row r="180" spans="2:15" ht="16.5" customHeight="1" x14ac:dyDescent="0.25">
      <c r="B180" s="3"/>
      <c r="C180" s="3"/>
      <c r="D180" s="3"/>
      <c r="E180" s="2" t="e">
        <f t="shared" si="188"/>
        <v>#DIV/0!</v>
      </c>
      <c r="H180">
        <f t="shared" si="184"/>
        <v>0</v>
      </c>
      <c r="L180">
        <f t="shared" si="192"/>
        <v>0</v>
      </c>
      <c r="M180">
        <f t="shared" si="189"/>
        <v>0</v>
      </c>
      <c r="O180">
        <f t="shared" si="186"/>
        <v>0</v>
      </c>
    </row>
    <row r="181" spans="2:15" ht="14.25" customHeight="1" x14ac:dyDescent="0.25">
      <c r="B181" s="3"/>
      <c r="C181" s="3"/>
      <c r="D181" s="3"/>
      <c r="E181" s="2" t="e">
        <f t="shared" si="188"/>
        <v>#DIV/0!</v>
      </c>
      <c r="H181">
        <f t="shared" si="184"/>
        <v>0</v>
      </c>
      <c r="L181">
        <v>0</v>
      </c>
      <c r="M181">
        <f t="shared" si="189"/>
        <v>0</v>
      </c>
      <c r="O181">
        <f t="shared" si="186"/>
        <v>0</v>
      </c>
    </row>
    <row r="182" spans="2:15" x14ac:dyDescent="0.25">
      <c r="B182" s="3"/>
      <c r="C182" s="3"/>
      <c r="D182" s="3"/>
      <c r="E182" s="2" t="e">
        <f t="shared" si="188"/>
        <v>#DIV/0!</v>
      </c>
      <c r="H182">
        <f t="shared" si="184"/>
        <v>0</v>
      </c>
      <c r="L182">
        <f t="shared" ref="L182" si="193">B182*10</f>
        <v>0</v>
      </c>
      <c r="M182">
        <f t="shared" si="189"/>
        <v>0</v>
      </c>
      <c r="O182">
        <f t="shared" si="186"/>
        <v>0</v>
      </c>
    </row>
    <row r="183" spans="2:15" x14ac:dyDescent="0.25">
      <c r="B183" s="3"/>
      <c r="C183" s="3"/>
      <c r="D183" s="3"/>
      <c r="E183" s="2" t="e">
        <f t="shared" si="188"/>
        <v>#DIV/0!</v>
      </c>
      <c r="H183">
        <f t="shared" si="184"/>
        <v>0</v>
      </c>
      <c r="L183">
        <f t="shared" si="190"/>
        <v>0</v>
      </c>
      <c r="M183">
        <f t="shared" si="189"/>
        <v>0</v>
      </c>
      <c r="O183">
        <f t="shared" si="186"/>
        <v>0</v>
      </c>
    </row>
    <row r="184" spans="2:15" x14ac:dyDescent="0.25">
      <c r="B184" s="3"/>
      <c r="C184" s="3"/>
      <c r="D184" s="3"/>
      <c r="E184" s="2" t="e">
        <f t="shared" si="188"/>
        <v>#DIV/0!</v>
      </c>
      <c r="H184">
        <f t="shared" si="184"/>
        <v>0</v>
      </c>
      <c r="L184">
        <f t="shared" si="190"/>
        <v>0</v>
      </c>
      <c r="M184">
        <f t="shared" si="189"/>
        <v>0</v>
      </c>
      <c r="O184">
        <f t="shared" si="186"/>
        <v>0</v>
      </c>
    </row>
    <row r="185" spans="2:15" ht="14.25" customHeight="1" x14ac:dyDescent="0.25">
      <c r="B185" s="3"/>
      <c r="C185" s="3"/>
      <c r="D185" s="3"/>
      <c r="E185" s="2" t="e">
        <f t="shared" si="188"/>
        <v>#DIV/0!</v>
      </c>
      <c r="H185">
        <f t="shared" si="184"/>
        <v>0</v>
      </c>
      <c r="L185">
        <v>0</v>
      </c>
      <c r="M185">
        <f t="shared" si="189"/>
        <v>0</v>
      </c>
      <c r="O185">
        <f t="shared" si="186"/>
        <v>0</v>
      </c>
    </row>
    <row r="186" spans="2:15" x14ac:dyDescent="0.25">
      <c r="B186" s="3"/>
      <c r="C186" s="3"/>
      <c r="D186" s="3"/>
      <c r="E186" s="2" t="e">
        <f t="shared" si="188"/>
        <v>#DIV/0!</v>
      </c>
      <c r="H186">
        <f t="shared" si="184"/>
        <v>0</v>
      </c>
      <c r="L186">
        <f t="shared" si="190"/>
        <v>0</v>
      </c>
      <c r="M186">
        <f t="shared" si="189"/>
        <v>0</v>
      </c>
      <c r="O186">
        <f t="shared" si="186"/>
        <v>0</v>
      </c>
    </row>
    <row r="187" spans="2:15" x14ac:dyDescent="0.25">
      <c r="B187" s="3"/>
      <c r="C187" s="3"/>
      <c r="D187" s="3"/>
      <c r="E187" s="2" t="e">
        <f t="shared" si="188"/>
        <v>#DIV/0!</v>
      </c>
      <c r="H187">
        <f t="shared" si="184"/>
        <v>0</v>
      </c>
      <c r="L187">
        <f t="shared" si="190"/>
        <v>0</v>
      </c>
      <c r="M187">
        <f t="shared" si="189"/>
        <v>0</v>
      </c>
      <c r="O187">
        <f t="shared" si="186"/>
        <v>0</v>
      </c>
    </row>
    <row r="188" spans="2:15" x14ac:dyDescent="0.25">
      <c r="B188" s="3"/>
      <c r="C188" s="3"/>
      <c r="D188" s="3"/>
      <c r="E188" s="2" t="e">
        <f t="shared" si="188"/>
        <v>#DIV/0!</v>
      </c>
      <c r="H188">
        <f t="shared" si="184"/>
        <v>0</v>
      </c>
      <c r="L188">
        <f t="shared" si="190"/>
        <v>0</v>
      </c>
      <c r="M188">
        <f t="shared" si="189"/>
        <v>0</v>
      </c>
      <c r="O188">
        <f t="shared" si="186"/>
        <v>0</v>
      </c>
    </row>
    <row r="189" spans="2:15" x14ac:dyDescent="0.25">
      <c r="B189" s="3"/>
      <c r="C189" s="3"/>
      <c r="D189" s="3"/>
      <c r="E189" s="2" t="e">
        <f t="shared" si="188"/>
        <v>#DIV/0!</v>
      </c>
      <c r="H189">
        <f t="shared" si="184"/>
        <v>0</v>
      </c>
      <c r="L189">
        <f t="shared" si="190"/>
        <v>0</v>
      </c>
      <c r="M189">
        <f t="shared" si="189"/>
        <v>0</v>
      </c>
      <c r="O189">
        <f t="shared" si="186"/>
        <v>0</v>
      </c>
    </row>
    <row r="190" spans="2:15" x14ac:dyDescent="0.25">
      <c r="B190" s="3"/>
      <c r="C190" s="3"/>
      <c r="D190" s="3"/>
      <c r="E190" s="2" t="e">
        <f t="shared" si="188"/>
        <v>#DIV/0!</v>
      </c>
      <c r="H190">
        <f t="shared" si="184"/>
        <v>0</v>
      </c>
      <c r="L190">
        <f t="shared" si="190"/>
        <v>0</v>
      </c>
      <c r="M190">
        <f t="shared" si="189"/>
        <v>0</v>
      </c>
      <c r="O190">
        <f t="shared" si="186"/>
        <v>0</v>
      </c>
    </row>
    <row r="191" spans="2:15" x14ac:dyDescent="0.25">
      <c r="E191" s="2" t="e">
        <f t="shared" si="188"/>
        <v>#DIV/0!</v>
      </c>
      <c r="H191">
        <f t="shared" si="184"/>
        <v>0</v>
      </c>
      <c r="L191">
        <f t="shared" si="190"/>
        <v>0</v>
      </c>
      <c r="M191">
        <f t="shared" si="189"/>
        <v>0</v>
      </c>
      <c r="O191">
        <f t="shared" si="186"/>
        <v>0</v>
      </c>
    </row>
    <row r="192" spans="2:15" x14ac:dyDescent="0.25">
      <c r="E192" s="2" t="e">
        <f t="shared" si="188"/>
        <v>#DIV/0!</v>
      </c>
      <c r="H192">
        <f t="shared" si="184"/>
        <v>0</v>
      </c>
      <c r="L192">
        <f t="shared" si="190"/>
        <v>0</v>
      </c>
      <c r="M192">
        <f t="shared" si="189"/>
        <v>0</v>
      </c>
      <c r="O192">
        <f t="shared" si="186"/>
        <v>0</v>
      </c>
    </row>
    <row r="193" spans="5:15" x14ac:dyDescent="0.25">
      <c r="E193" s="2" t="e">
        <f t="shared" si="188"/>
        <v>#DIV/0!</v>
      </c>
      <c r="H193">
        <f t="shared" si="184"/>
        <v>0</v>
      </c>
      <c r="L193">
        <f t="shared" si="190"/>
        <v>0</v>
      </c>
      <c r="M193">
        <f t="shared" si="189"/>
        <v>0</v>
      </c>
      <c r="O193">
        <f t="shared" si="186"/>
        <v>0</v>
      </c>
    </row>
    <row r="194" spans="5:15" x14ac:dyDescent="0.25">
      <c r="E194" s="2" t="e">
        <f t="shared" si="188"/>
        <v>#DIV/0!</v>
      </c>
      <c r="H194">
        <f t="shared" si="184"/>
        <v>0</v>
      </c>
      <c r="L194">
        <f t="shared" si="190"/>
        <v>0</v>
      </c>
      <c r="M194">
        <f t="shared" si="189"/>
        <v>0</v>
      </c>
      <c r="O194">
        <f t="shared" si="186"/>
        <v>0</v>
      </c>
    </row>
    <row r="195" spans="5:15" x14ac:dyDescent="0.25">
      <c r="E195" s="2" t="e">
        <f t="shared" si="188"/>
        <v>#DIV/0!</v>
      </c>
      <c r="H195">
        <f t="shared" si="184"/>
        <v>0</v>
      </c>
      <c r="L195">
        <f t="shared" si="190"/>
        <v>0</v>
      </c>
      <c r="M195">
        <f t="shared" si="189"/>
        <v>0</v>
      </c>
      <c r="O195">
        <f t="shared" si="186"/>
        <v>0</v>
      </c>
    </row>
    <row r="196" spans="5:15" x14ac:dyDescent="0.25">
      <c r="E196" s="2" t="e">
        <f t="shared" si="188"/>
        <v>#DIV/0!</v>
      </c>
      <c r="H196">
        <f t="shared" si="184"/>
        <v>0</v>
      </c>
      <c r="L196">
        <f t="shared" si="190"/>
        <v>0</v>
      </c>
      <c r="M196">
        <f t="shared" si="189"/>
        <v>0</v>
      </c>
      <c r="O196">
        <f t="shared" si="186"/>
        <v>0</v>
      </c>
    </row>
    <row r="197" spans="5:15" x14ac:dyDescent="0.25">
      <c r="E197" s="2" t="e">
        <f t="shared" si="188"/>
        <v>#DIV/0!</v>
      </c>
      <c r="H197">
        <f t="shared" si="184"/>
        <v>0</v>
      </c>
      <c r="L197">
        <f t="shared" si="190"/>
        <v>0</v>
      </c>
      <c r="M197">
        <f t="shared" si="189"/>
        <v>0</v>
      </c>
      <c r="O197">
        <f t="shared" si="186"/>
        <v>0</v>
      </c>
    </row>
    <row r="198" spans="5:15" x14ac:dyDescent="0.25">
      <c r="E198" s="2" t="e">
        <f t="shared" si="188"/>
        <v>#DIV/0!</v>
      </c>
      <c r="H198">
        <f t="shared" si="184"/>
        <v>0</v>
      </c>
      <c r="L198">
        <f t="shared" si="190"/>
        <v>0</v>
      </c>
      <c r="M198">
        <v>0</v>
      </c>
      <c r="O198">
        <f t="shared" si="186"/>
        <v>0</v>
      </c>
    </row>
    <row r="199" spans="5:15" x14ac:dyDescent="0.25">
      <c r="E199" s="2" t="e">
        <f t="shared" si="188"/>
        <v>#DIV/0!</v>
      </c>
      <c r="H199">
        <f t="shared" si="184"/>
        <v>0</v>
      </c>
      <c r="L199">
        <f t="shared" si="190"/>
        <v>0</v>
      </c>
      <c r="M199">
        <f t="shared" ref="M199:M257" si="194">D199*5</f>
        <v>0</v>
      </c>
      <c r="O199">
        <f t="shared" si="186"/>
        <v>0</v>
      </c>
    </row>
    <row r="200" spans="5:15" x14ac:dyDescent="0.25">
      <c r="E200" s="2" t="e">
        <f t="shared" si="188"/>
        <v>#DIV/0!</v>
      </c>
      <c r="H200">
        <f t="shared" si="184"/>
        <v>0</v>
      </c>
      <c r="L200">
        <f t="shared" si="190"/>
        <v>0</v>
      </c>
      <c r="M200">
        <f t="shared" si="194"/>
        <v>0</v>
      </c>
      <c r="O200">
        <f t="shared" si="186"/>
        <v>0</v>
      </c>
    </row>
    <row r="201" spans="5:15" x14ac:dyDescent="0.25">
      <c r="E201" s="2" t="e">
        <f t="shared" si="188"/>
        <v>#DIV/0!</v>
      </c>
      <c r="H201">
        <f t="shared" si="184"/>
        <v>0</v>
      </c>
      <c r="L201">
        <f t="shared" si="190"/>
        <v>0</v>
      </c>
      <c r="M201">
        <f t="shared" si="194"/>
        <v>0</v>
      </c>
      <c r="O201">
        <f t="shared" si="186"/>
        <v>0</v>
      </c>
    </row>
    <row r="202" spans="5:15" x14ac:dyDescent="0.25">
      <c r="E202" s="2" t="e">
        <f t="shared" si="188"/>
        <v>#DIV/0!</v>
      </c>
      <c r="H202">
        <f t="shared" si="184"/>
        <v>0</v>
      </c>
      <c r="L202">
        <f t="shared" si="190"/>
        <v>0</v>
      </c>
      <c r="M202">
        <f t="shared" si="194"/>
        <v>0</v>
      </c>
      <c r="O202">
        <f t="shared" si="186"/>
        <v>0</v>
      </c>
    </row>
    <row r="203" spans="5:15" x14ac:dyDescent="0.25">
      <c r="E203" s="2" t="e">
        <f t="shared" si="188"/>
        <v>#DIV/0!</v>
      </c>
      <c r="H203">
        <f t="shared" si="184"/>
        <v>0</v>
      </c>
      <c r="L203">
        <f t="shared" si="190"/>
        <v>0</v>
      </c>
      <c r="M203">
        <f t="shared" si="194"/>
        <v>0</v>
      </c>
      <c r="O203">
        <f t="shared" si="186"/>
        <v>0</v>
      </c>
    </row>
    <row r="204" spans="5:15" x14ac:dyDescent="0.25">
      <c r="E204" s="2" t="e">
        <f t="shared" si="188"/>
        <v>#DIV/0!</v>
      </c>
      <c r="H204">
        <f t="shared" si="184"/>
        <v>0</v>
      </c>
      <c r="L204">
        <f t="shared" si="190"/>
        <v>0</v>
      </c>
      <c r="M204">
        <f t="shared" si="194"/>
        <v>0</v>
      </c>
      <c r="O204">
        <f t="shared" si="186"/>
        <v>0</v>
      </c>
    </row>
    <row r="205" spans="5:15" x14ac:dyDescent="0.25">
      <c r="E205" s="2" t="e">
        <f t="shared" si="188"/>
        <v>#DIV/0!</v>
      </c>
      <c r="H205">
        <f t="shared" si="184"/>
        <v>0</v>
      </c>
      <c r="L205">
        <f t="shared" si="190"/>
        <v>0</v>
      </c>
      <c r="M205">
        <f t="shared" si="194"/>
        <v>0</v>
      </c>
      <c r="O205">
        <f t="shared" si="186"/>
        <v>0</v>
      </c>
    </row>
    <row r="206" spans="5:15" x14ac:dyDescent="0.25">
      <c r="E206" s="2" t="e">
        <f t="shared" si="188"/>
        <v>#DIV/0!</v>
      </c>
      <c r="H206">
        <f t="shared" si="184"/>
        <v>0</v>
      </c>
      <c r="L206">
        <f t="shared" si="190"/>
        <v>0</v>
      </c>
      <c r="M206">
        <f t="shared" si="194"/>
        <v>0</v>
      </c>
      <c r="O206">
        <f t="shared" si="186"/>
        <v>0</v>
      </c>
    </row>
    <row r="207" spans="5:15" x14ac:dyDescent="0.25">
      <c r="E207" s="2" t="e">
        <f t="shared" si="188"/>
        <v>#DIV/0!</v>
      </c>
      <c r="H207">
        <f t="shared" si="184"/>
        <v>0</v>
      </c>
      <c r="L207">
        <f t="shared" si="190"/>
        <v>0</v>
      </c>
      <c r="M207">
        <f t="shared" si="194"/>
        <v>0</v>
      </c>
      <c r="O207">
        <f t="shared" si="186"/>
        <v>0</v>
      </c>
    </row>
    <row r="208" spans="5:15" x14ac:dyDescent="0.25">
      <c r="E208" s="2" t="e">
        <f t="shared" si="188"/>
        <v>#DIV/0!</v>
      </c>
      <c r="H208">
        <f t="shared" si="184"/>
        <v>0</v>
      </c>
      <c r="L208">
        <f t="shared" si="190"/>
        <v>0</v>
      </c>
      <c r="M208">
        <f t="shared" si="194"/>
        <v>0</v>
      </c>
      <c r="O208">
        <f t="shared" si="186"/>
        <v>0</v>
      </c>
    </row>
    <row r="209" spans="1:16" x14ac:dyDescent="0.25">
      <c r="E209" s="2" t="e">
        <f t="shared" si="188"/>
        <v>#DIV/0!</v>
      </c>
      <c r="H209">
        <f t="shared" si="184"/>
        <v>0</v>
      </c>
      <c r="L209">
        <f t="shared" si="190"/>
        <v>0</v>
      </c>
      <c r="M209">
        <f t="shared" si="194"/>
        <v>0</v>
      </c>
      <c r="O209">
        <f t="shared" si="186"/>
        <v>0</v>
      </c>
    </row>
    <row r="210" spans="1:16" x14ac:dyDescent="0.25">
      <c r="E210" s="2" t="e">
        <f t="shared" si="188"/>
        <v>#DIV/0!</v>
      </c>
      <c r="H210">
        <f t="shared" ref="H210:H257" si="195">F210-G210</f>
        <v>0</v>
      </c>
      <c r="L210">
        <f t="shared" si="190"/>
        <v>0</v>
      </c>
      <c r="M210">
        <f t="shared" si="194"/>
        <v>0</v>
      </c>
      <c r="O210">
        <f t="shared" si="186"/>
        <v>0</v>
      </c>
    </row>
    <row r="211" spans="1:16" x14ac:dyDescent="0.25">
      <c r="E211" s="2" t="e">
        <f t="shared" si="188"/>
        <v>#DIV/0!</v>
      </c>
      <c r="H211">
        <f t="shared" si="195"/>
        <v>0</v>
      </c>
      <c r="L211">
        <f t="shared" si="190"/>
        <v>0</v>
      </c>
      <c r="M211">
        <f t="shared" si="194"/>
        <v>0</v>
      </c>
      <c r="O211">
        <f t="shared" si="186"/>
        <v>0</v>
      </c>
    </row>
    <row r="212" spans="1:16" x14ac:dyDescent="0.25">
      <c r="E212" s="2" t="e">
        <f t="shared" si="188"/>
        <v>#DIV/0!</v>
      </c>
      <c r="H212">
        <f t="shared" si="195"/>
        <v>0</v>
      </c>
      <c r="L212">
        <f t="shared" si="190"/>
        <v>0</v>
      </c>
      <c r="M212">
        <f t="shared" si="194"/>
        <v>0</v>
      </c>
      <c r="O212">
        <f t="shared" si="186"/>
        <v>0</v>
      </c>
    </row>
    <row r="213" spans="1:16" x14ac:dyDescent="0.25">
      <c r="E213" s="2" t="e">
        <f t="shared" si="188"/>
        <v>#DIV/0!</v>
      </c>
      <c r="H213">
        <f t="shared" si="195"/>
        <v>0</v>
      </c>
      <c r="L213">
        <f t="shared" si="190"/>
        <v>0</v>
      </c>
      <c r="M213">
        <f t="shared" si="194"/>
        <v>0</v>
      </c>
      <c r="O213">
        <f t="shared" si="186"/>
        <v>0</v>
      </c>
    </row>
    <row r="214" spans="1:16" x14ac:dyDescent="0.25">
      <c r="E214" s="2" t="e">
        <f t="shared" si="188"/>
        <v>#DIV/0!</v>
      </c>
      <c r="H214">
        <f t="shared" si="195"/>
        <v>0</v>
      </c>
      <c r="L214">
        <f t="shared" si="190"/>
        <v>0</v>
      </c>
      <c r="M214">
        <f t="shared" si="194"/>
        <v>0</v>
      </c>
      <c r="O214">
        <f t="shared" si="186"/>
        <v>0</v>
      </c>
    </row>
    <row r="215" spans="1:16" x14ac:dyDescent="0.25">
      <c r="E215" s="2" t="e">
        <f t="shared" si="188"/>
        <v>#DIV/0!</v>
      </c>
      <c r="H215">
        <f t="shared" si="195"/>
        <v>0</v>
      </c>
      <c r="L215">
        <f t="shared" si="190"/>
        <v>0</v>
      </c>
      <c r="M215">
        <f t="shared" si="194"/>
        <v>0</v>
      </c>
      <c r="O215">
        <f t="shared" si="186"/>
        <v>0</v>
      </c>
    </row>
    <row r="216" spans="1:16" x14ac:dyDescent="0.25">
      <c r="E216" s="2" t="e">
        <f t="shared" si="188"/>
        <v>#DIV/0!</v>
      </c>
      <c r="H216">
        <f t="shared" si="195"/>
        <v>0</v>
      </c>
      <c r="L216">
        <f t="shared" si="190"/>
        <v>0</v>
      </c>
      <c r="M216">
        <f t="shared" si="194"/>
        <v>0</v>
      </c>
      <c r="O216">
        <f t="shared" ref="O216:O257" si="196">SUM(I216:N216)</f>
        <v>0</v>
      </c>
    </row>
    <row r="217" spans="1:16" x14ac:dyDescent="0.25">
      <c r="E217" s="2" t="e">
        <f t="shared" si="188"/>
        <v>#DIV/0!</v>
      </c>
      <c r="H217">
        <f t="shared" si="195"/>
        <v>0</v>
      </c>
      <c r="L217">
        <f t="shared" si="190"/>
        <v>0</v>
      </c>
      <c r="M217">
        <f t="shared" si="194"/>
        <v>0</v>
      </c>
      <c r="O217">
        <f t="shared" si="196"/>
        <v>0</v>
      </c>
    </row>
    <row r="218" spans="1:16" x14ac:dyDescent="0.25">
      <c r="E218" s="2" t="e">
        <f t="shared" si="188"/>
        <v>#DIV/0!</v>
      </c>
      <c r="H218">
        <f t="shared" si="195"/>
        <v>0</v>
      </c>
      <c r="L218">
        <f t="shared" si="190"/>
        <v>0</v>
      </c>
      <c r="M218">
        <f t="shared" si="194"/>
        <v>0</v>
      </c>
      <c r="O218">
        <f t="shared" si="196"/>
        <v>0</v>
      </c>
    </row>
    <row r="219" spans="1:16" x14ac:dyDescent="0.25">
      <c r="A219" s="6"/>
      <c r="B219" s="4"/>
      <c r="C219" s="4"/>
      <c r="D219" s="4"/>
      <c r="E219" s="5" t="e">
        <f t="shared" si="188"/>
        <v>#DIV/0!</v>
      </c>
      <c r="F219" s="4"/>
      <c r="G219" s="4"/>
      <c r="H219" s="4">
        <f t="shared" si="195"/>
        <v>0</v>
      </c>
      <c r="I219" s="4"/>
      <c r="J219" s="4"/>
      <c r="K219" s="4"/>
      <c r="L219" s="4">
        <f t="shared" si="190"/>
        <v>0</v>
      </c>
      <c r="M219" s="4">
        <f t="shared" si="194"/>
        <v>0</v>
      </c>
      <c r="N219" s="4"/>
      <c r="O219" s="4">
        <f t="shared" si="196"/>
        <v>0</v>
      </c>
      <c r="P219" s="4"/>
    </row>
    <row r="220" spans="1:16" x14ac:dyDescent="0.25">
      <c r="E220" s="2" t="e">
        <f t="shared" si="188"/>
        <v>#DIV/0!</v>
      </c>
      <c r="H220">
        <f t="shared" si="195"/>
        <v>0</v>
      </c>
      <c r="L220">
        <f t="shared" si="190"/>
        <v>0</v>
      </c>
      <c r="M220">
        <f t="shared" si="194"/>
        <v>0</v>
      </c>
      <c r="O220">
        <f t="shared" si="196"/>
        <v>0</v>
      </c>
      <c r="P220" s="4"/>
    </row>
    <row r="221" spans="1:16" x14ac:dyDescent="0.25">
      <c r="E221" s="2" t="e">
        <f t="shared" si="188"/>
        <v>#DIV/0!</v>
      </c>
      <c r="H221">
        <f t="shared" si="195"/>
        <v>0</v>
      </c>
      <c r="L221">
        <f t="shared" si="190"/>
        <v>0</v>
      </c>
      <c r="M221">
        <f t="shared" si="194"/>
        <v>0</v>
      </c>
      <c r="O221">
        <f t="shared" si="196"/>
        <v>0</v>
      </c>
    </row>
    <row r="222" spans="1:16" x14ac:dyDescent="0.25">
      <c r="E222" s="2" t="e">
        <f t="shared" ref="E222:E257" si="197">(B222)/(B222+C222+D222)</f>
        <v>#DIV/0!</v>
      </c>
      <c r="H222">
        <f t="shared" si="195"/>
        <v>0</v>
      </c>
      <c r="L222">
        <f t="shared" si="190"/>
        <v>0</v>
      </c>
      <c r="M222">
        <f t="shared" si="194"/>
        <v>0</v>
      </c>
      <c r="O222">
        <f t="shared" si="196"/>
        <v>0</v>
      </c>
    </row>
    <row r="223" spans="1:16" x14ac:dyDescent="0.25">
      <c r="A223" s="6"/>
      <c r="B223" s="4"/>
      <c r="C223" s="4"/>
      <c r="D223" s="4"/>
      <c r="E223" s="5" t="e">
        <f t="shared" si="197"/>
        <v>#DIV/0!</v>
      </c>
      <c r="F223" s="4"/>
      <c r="G223" s="4"/>
      <c r="H223" s="4">
        <f t="shared" si="195"/>
        <v>0</v>
      </c>
      <c r="I223" s="4"/>
      <c r="J223" s="4"/>
      <c r="K223" s="4"/>
      <c r="L223" s="4">
        <f t="shared" ref="L223:L234" si="198">B223*10</f>
        <v>0</v>
      </c>
      <c r="M223" s="4">
        <f t="shared" si="194"/>
        <v>0</v>
      </c>
      <c r="N223" s="4"/>
      <c r="O223" s="4">
        <f t="shared" si="196"/>
        <v>0</v>
      </c>
      <c r="P223" s="4"/>
    </row>
    <row r="224" spans="1:16" x14ac:dyDescent="0.25">
      <c r="A224" s="6"/>
      <c r="B224" s="4"/>
      <c r="C224" s="4"/>
      <c r="D224" s="4"/>
      <c r="E224" s="5" t="e">
        <f t="shared" si="197"/>
        <v>#DIV/0!</v>
      </c>
      <c r="F224" s="4"/>
      <c r="G224" s="4"/>
      <c r="H224" s="4">
        <f t="shared" si="195"/>
        <v>0</v>
      </c>
      <c r="I224" s="4"/>
      <c r="J224" s="4"/>
      <c r="K224" s="4"/>
      <c r="L224" s="4">
        <f t="shared" si="198"/>
        <v>0</v>
      </c>
      <c r="M224" s="4">
        <f t="shared" si="194"/>
        <v>0</v>
      </c>
      <c r="N224" s="4"/>
      <c r="O224" s="4">
        <f t="shared" si="196"/>
        <v>0</v>
      </c>
      <c r="P224" s="4"/>
    </row>
    <row r="225" spans="1:16" x14ac:dyDescent="0.25">
      <c r="A225" s="6"/>
      <c r="B225" s="4"/>
      <c r="C225" s="4"/>
      <c r="D225" s="4"/>
      <c r="E225" s="5" t="e">
        <f t="shared" si="197"/>
        <v>#DIV/0!</v>
      </c>
      <c r="F225" s="4"/>
      <c r="G225" s="4"/>
      <c r="H225" s="4">
        <f t="shared" si="195"/>
        <v>0</v>
      </c>
      <c r="I225" s="4"/>
      <c r="J225" s="4"/>
      <c r="K225" s="4"/>
      <c r="L225" s="4">
        <f t="shared" si="198"/>
        <v>0</v>
      </c>
      <c r="M225" s="4">
        <f t="shared" si="194"/>
        <v>0</v>
      </c>
      <c r="N225" s="4"/>
      <c r="O225" s="4">
        <f t="shared" si="196"/>
        <v>0</v>
      </c>
      <c r="P225" s="4"/>
    </row>
    <row r="226" spans="1:16" x14ac:dyDescent="0.25">
      <c r="A226" s="6"/>
      <c r="B226" s="4"/>
      <c r="C226" s="4"/>
      <c r="D226" s="4"/>
      <c r="E226" s="5" t="e">
        <f t="shared" si="197"/>
        <v>#DIV/0!</v>
      </c>
      <c r="F226" s="4"/>
      <c r="G226" s="4"/>
      <c r="H226" s="4">
        <f t="shared" si="195"/>
        <v>0</v>
      </c>
      <c r="I226" s="4"/>
      <c r="J226" s="4"/>
      <c r="K226" s="4"/>
      <c r="L226" s="4">
        <f t="shared" si="198"/>
        <v>0</v>
      </c>
      <c r="M226" s="4">
        <f t="shared" si="194"/>
        <v>0</v>
      </c>
      <c r="N226" s="4"/>
      <c r="O226" s="4">
        <f t="shared" si="196"/>
        <v>0</v>
      </c>
      <c r="P226" s="4"/>
    </row>
    <row r="227" spans="1:16" x14ac:dyDescent="0.25">
      <c r="A227" s="6"/>
      <c r="B227" s="4"/>
      <c r="C227" s="4"/>
      <c r="D227" s="4"/>
      <c r="E227" s="5" t="e">
        <f t="shared" si="197"/>
        <v>#DIV/0!</v>
      </c>
      <c r="F227" s="4"/>
      <c r="G227" s="4"/>
      <c r="H227" s="4">
        <f t="shared" si="195"/>
        <v>0</v>
      </c>
      <c r="I227" s="4"/>
      <c r="J227" s="4"/>
      <c r="K227" s="4"/>
      <c r="L227" s="4">
        <f t="shared" si="198"/>
        <v>0</v>
      </c>
      <c r="M227" s="4">
        <f t="shared" si="194"/>
        <v>0</v>
      </c>
      <c r="N227" s="4"/>
      <c r="O227" s="4">
        <f t="shared" si="196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197"/>
        <v>#DIV/0!</v>
      </c>
      <c r="F228" s="4"/>
      <c r="G228" s="4"/>
      <c r="H228" s="4">
        <f t="shared" si="195"/>
        <v>0</v>
      </c>
      <c r="I228" s="4"/>
      <c r="J228" s="4"/>
      <c r="K228" s="4"/>
      <c r="L228" s="4">
        <f t="shared" si="198"/>
        <v>0</v>
      </c>
      <c r="M228" s="4">
        <f t="shared" si="194"/>
        <v>0</v>
      </c>
      <c r="N228" s="4"/>
      <c r="O228" s="4">
        <f t="shared" si="196"/>
        <v>0</v>
      </c>
    </row>
    <row r="229" spans="1:16" x14ac:dyDescent="0.25">
      <c r="E229" s="2" t="e">
        <f t="shared" si="197"/>
        <v>#DIV/0!</v>
      </c>
      <c r="H229">
        <f t="shared" si="195"/>
        <v>0</v>
      </c>
      <c r="L229">
        <f t="shared" si="198"/>
        <v>0</v>
      </c>
      <c r="M229">
        <f t="shared" si="194"/>
        <v>0</v>
      </c>
      <c r="O229">
        <f t="shared" si="196"/>
        <v>0</v>
      </c>
    </row>
    <row r="230" spans="1:16" x14ac:dyDescent="0.25">
      <c r="E230" s="2" t="e">
        <f t="shared" si="197"/>
        <v>#DIV/0!</v>
      </c>
      <c r="H230">
        <f t="shared" si="195"/>
        <v>0</v>
      </c>
      <c r="L230">
        <f t="shared" si="198"/>
        <v>0</v>
      </c>
      <c r="M230">
        <f t="shared" si="194"/>
        <v>0</v>
      </c>
      <c r="O230">
        <f t="shared" si="196"/>
        <v>0</v>
      </c>
    </row>
    <row r="231" spans="1:16" x14ac:dyDescent="0.25">
      <c r="E231" s="2" t="e">
        <f t="shared" si="197"/>
        <v>#DIV/0!</v>
      </c>
      <c r="H231">
        <f t="shared" si="195"/>
        <v>0</v>
      </c>
      <c r="L231">
        <f t="shared" si="198"/>
        <v>0</v>
      </c>
      <c r="M231">
        <f t="shared" si="194"/>
        <v>0</v>
      </c>
      <c r="O231">
        <f t="shared" si="196"/>
        <v>0</v>
      </c>
    </row>
    <row r="232" spans="1:16" x14ac:dyDescent="0.25">
      <c r="E232" s="2" t="e">
        <f t="shared" si="197"/>
        <v>#DIV/0!</v>
      </c>
      <c r="H232">
        <f t="shared" si="195"/>
        <v>0</v>
      </c>
      <c r="L232">
        <f t="shared" si="198"/>
        <v>0</v>
      </c>
      <c r="M232">
        <f t="shared" si="194"/>
        <v>0</v>
      </c>
      <c r="O232">
        <f t="shared" si="196"/>
        <v>0</v>
      </c>
    </row>
    <row r="233" spans="1:16" x14ac:dyDescent="0.25">
      <c r="E233" s="2" t="e">
        <f t="shared" si="197"/>
        <v>#DIV/0!</v>
      </c>
      <c r="H233">
        <f t="shared" si="195"/>
        <v>0</v>
      </c>
      <c r="L233">
        <f t="shared" si="198"/>
        <v>0</v>
      </c>
      <c r="M233">
        <f t="shared" si="194"/>
        <v>0</v>
      </c>
      <c r="O233">
        <f t="shared" si="196"/>
        <v>0</v>
      </c>
    </row>
    <row r="234" spans="1:16" x14ac:dyDescent="0.25">
      <c r="E234" s="2" t="e">
        <f t="shared" si="197"/>
        <v>#DIV/0!</v>
      </c>
      <c r="H234">
        <f t="shared" si="195"/>
        <v>0</v>
      </c>
      <c r="L234">
        <f t="shared" si="198"/>
        <v>0</v>
      </c>
      <c r="M234">
        <f t="shared" si="194"/>
        <v>0</v>
      </c>
      <c r="O234">
        <f t="shared" si="196"/>
        <v>0</v>
      </c>
    </row>
    <row r="235" spans="1:16" x14ac:dyDescent="0.25">
      <c r="E235" s="2" t="e">
        <f t="shared" si="197"/>
        <v>#DIV/0!</v>
      </c>
      <c r="H235">
        <f t="shared" si="195"/>
        <v>0</v>
      </c>
      <c r="M235">
        <f t="shared" si="194"/>
        <v>0</v>
      </c>
      <c r="O235">
        <f t="shared" si="196"/>
        <v>0</v>
      </c>
    </row>
    <row r="236" spans="1:16" x14ac:dyDescent="0.25">
      <c r="E236" s="2" t="e">
        <f t="shared" si="197"/>
        <v>#DIV/0!</v>
      </c>
      <c r="H236">
        <f t="shared" si="195"/>
        <v>0</v>
      </c>
      <c r="M236">
        <f t="shared" si="194"/>
        <v>0</v>
      </c>
      <c r="O236">
        <f t="shared" si="196"/>
        <v>0</v>
      </c>
    </row>
    <row r="237" spans="1:16" x14ac:dyDescent="0.25">
      <c r="E237" s="2" t="e">
        <f t="shared" si="197"/>
        <v>#DIV/0!</v>
      </c>
      <c r="H237">
        <f t="shared" si="195"/>
        <v>0</v>
      </c>
      <c r="M237">
        <f t="shared" si="194"/>
        <v>0</v>
      </c>
      <c r="O237">
        <f t="shared" si="196"/>
        <v>0</v>
      </c>
    </row>
    <row r="238" spans="1:16" x14ac:dyDescent="0.25">
      <c r="E238" s="2" t="e">
        <f t="shared" si="197"/>
        <v>#DIV/0!</v>
      </c>
      <c r="H238">
        <f t="shared" si="195"/>
        <v>0</v>
      </c>
      <c r="M238">
        <f t="shared" si="194"/>
        <v>0</v>
      </c>
      <c r="O238">
        <f t="shared" si="196"/>
        <v>0</v>
      </c>
    </row>
    <row r="239" spans="1:16" x14ac:dyDescent="0.25">
      <c r="E239" s="2" t="e">
        <f t="shared" si="197"/>
        <v>#DIV/0!</v>
      </c>
      <c r="H239">
        <f t="shared" si="195"/>
        <v>0</v>
      </c>
      <c r="M239">
        <f t="shared" si="194"/>
        <v>0</v>
      </c>
      <c r="O239">
        <f t="shared" si="196"/>
        <v>0</v>
      </c>
    </row>
    <row r="240" spans="1:16" x14ac:dyDescent="0.25">
      <c r="E240" s="2" t="e">
        <f t="shared" si="197"/>
        <v>#DIV/0!</v>
      </c>
      <c r="H240">
        <f t="shared" si="195"/>
        <v>0</v>
      </c>
      <c r="M240">
        <f t="shared" si="194"/>
        <v>0</v>
      </c>
      <c r="O240">
        <f t="shared" si="196"/>
        <v>0</v>
      </c>
    </row>
    <row r="241" spans="5:15" x14ac:dyDescent="0.25">
      <c r="E241" s="2" t="e">
        <f t="shared" si="197"/>
        <v>#DIV/0!</v>
      </c>
      <c r="H241">
        <f t="shared" si="195"/>
        <v>0</v>
      </c>
      <c r="M241">
        <f t="shared" si="194"/>
        <v>0</v>
      </c>
      <c r="O241">
        <f t="shared" si="196"/>
        <v>0</v>
      </c>
    </row>
    <row r="242" spans="5:15" x14ac:dyDescent="0.25">
      <c r="E242" s="2" t="e">
        <f t="shared" si="197"/>
        <v>#DIV/0!</v>
      </c>
      <c r="H242">
        <f t="shared" si="195"/>
        <v>0</v>
      </c>
      <c r="M242">
        <f t="shared" si="194"/>
        <v>0</v>
      </c>
      <c r="O242">
        <f t="shared" si="196"/>
        <v>0</v>
      </c>
    </row>
    <row r="243" spans="5:15" x14ac:dyDescent="0.25">
      <c r="E243" s="2" t="e">
        <f t="shared" si="197"/>
        <v>#DIV/0!</v>
      </c>
      <c r="H243">
        <f t="shared" si="195"/>
        <v>0</v>
      </c>
      <c r="M243">
        <f t="shared" si="194"/>
        <v>0</v>
      </c>
      <c r="O243">
        <f t="shared" si="196"/>
        <v>0</v>
      </c>
    </row>
    <row r="244" spans="5:15" x14ac:dyDescent="0.25">
      <c r="E244" s="2" t="e">
        <f t="shared" si="197"/>
        <v>#DIV/0!</v>
      </c>
      <c r="H244">
        <f t="shared" si="195"/>
        <v>0</v>
      </c>
      <c r="M244">
        <f t="shared" si="194"/>
        <v>0</v>
      </c>
      <c r="O244">
        <f t="shared" si="196"/>
        <v>0</v>
      </c>
    </row>
    <row r="245" spans="5:15" x14ac:dyDescent="0.25">
      <c r="E245" s="2" t="e">
        <f t="shared" si="197"/>
        <v>#DIV/0!</v>
      </c>
      <c r="H245">
        <f t="shared" si="195"/>
        <v>0</v>
      </c>
      <c r="M245">
        <f t="shared" si="194"/>
        <v>0</v>
      </c>
      <c r="O245">
        <f t="shared" si="196"/>
        <v>0</v>
      </c>
    </row>
    <row r="246" spans="5:15" x14ac:dyDescent="0.25">
      <c r="E246" s="2" t="e">
        <f t="shared" si="197"/>
        <v>#DIV/0!</v>
      </c>
      <c r="H246">
        <f t="shared" si="195"/>
        <v>0</v>
      </c>
      <c r="M246">
        <f t="shared" si="194"/>
        <v>0</v>
      </c>
      <c r="O246">
        <f t="shared" si="196"/>
        <v>0</v>
      </c>
    </row>
    <row r="247" spans="5:15" x14ac:dyDescent="0.25">
      <c r="E247" s="2" t="e">
        <f t="shared" si="197"/>
        <v>#DIV/0!</v>
      </c>
      <c r="H247">
        <f t="shared" si="195"/>
        <v>0</v>
      </c>
      <c r="M247">
        <f t="shared" si="194"/>
        <v>0</v>
      </c>
      <c r="O247">
        <f t="shared" si="196"/>
        <v>0</v>
      </c>
    </row>
    <row r="248" spans="5:15" x14ac:dyDescent="0.25">
      <c r="E248" s="2" t="e">
        <f t="shared" si="197"/>
        <v>#DIV/0!</v>
      </c>
      <c r="H248">
        <f t="shared" si="195"/>
        <v>0</v>
      </c>
      <c r="M248">
        <f t="shared" si="194"/>
        <v>0</v>
      </c>
      <c r="O248">
        <f t="shared" si="196"/>
        <v>0</v>
      </c>
    </row>
    <row r="249" spans="5:15" x14ac:dyDescent="0.25">
      <c r="E249" s="2" t="e">
        <f t="shared" si="197"/>
        <v>#DIV/0!</v>
      </c>
      <c r="H249">
        <f t="shared" si="195"/>
        <v>0</v>
      </c>
      <c r="M249">
        <f t="shared" si="194"/>
        <v>0</v>
      </c>
      <c r="O249">
        <f t="shared" si="196"/>
        <v>0</v>
      </c>
    </row>
    <row r="250" spans="5:15" x14ac:dyDescent="0.25">
      <c r="E250" s="2" t="e">
        <f t="shared" si="197"/>
        <v>#DIV/0!</v>
      </c>
      <c r="H250">
        <f t="shared" si="195"/>
        <v>0</v>
      </c>
      <c r="M250">
        <f t="shared" si="194"/>
        <v>0</v>
      </c>
      <c r="O250">
        <f t="shared" si="196"/>
        <v>0</v>
      </c>
    </row>
    <row r="251" spans="5:15" x14ac:dyDescent="0.25">
      <c r="E251" s="2" t="e">
        <f t="shared" si="197"/>
        <v>#DIV/0!</v>
      </c>
      <c r="H251">
        <f t="shared" si="195"/>
        <v>0</v>
      </c>
      <c r="M251">
        <f t="shared" si="194"/>
        <v>0</v>
      </c>
      <c r="O251">
        <f t="shared" si="196"/>
        <v>0</v>
      </c>
    </row>
    <row r="252" spans="5:15" x14ac:dyDescent="0.25">
      <c r="E252" s="2" t="e">
        <f t="shared" si="197"/>
        <v>#DIV/0!</v>
      </c>
      <c r="H252">
        <f t="shared" si="195"/>
        <v>0</v>
      </c>
      <c r="M252">
        <f t="shared" si="194"/>
        <v>0</v>
      </c>
      <c r="O252">
        <f t="shared" si="196"/>
        <v>0</v>
      </c>
    </row>
    <row r="253" spans="5:15" x14ac:dyDescent="0.25">
      <c r="E253" s="2" t="e">
        <f t="shared" si="197"/>
        <v>#DIV/0!</v>
      </c>
      <c r="H253">
        <f t="shared" si="195"/>
        <v>0</v>
      </c>
      <c r="M253">
        <f t="shared" si="194"/>
        <v>0</v>
      </c>
      <c r="O253">
        <f t="shared" si="196"/>
        <v>0</v>
      </c>
    </row>
    <row r="254" spans="5:15" x14ac:dyDescent="0.25">
      <c r="E254" t="e">
        <f t="shared" si="197"/>
        <v>#DIV/0!</v>
      </c>
      <c r="H254">
        <f t="shared" si="195"/>
        <v>0</v>
      </c>
      <c r="M254">
        <f t="shared" si="194"/>
        <v>0</v>
      </c>
      <c r="O254">
        <f t="shared" si="196"/>
        <v>0</v>
      </c>
    </row>
    <row r="255" spans="5:15" x14ac:dyDescent="0.25">
      <c r="E255" t="e">
        <f t="shared" si="197"/>
        <v>#DIV/0!</v>
      </c>
      <c r="H255">
        <f t="shared" si="195"/>
        <v>0</v>
      </c>
      <c r="M255">
        <f t="shared" si="194"/>
        <v>0</v>
      </c>
      <c r="O255">
        <f t="shared" si="196"/>
        <v>0</v>
      </c>
    </row>
    <row r="256" spans="5:15" x14ac:dyDescent="0.25">
      <c r="E256" t="e">
        <f t="shared" si="197"/>
        <v>#DIV/0!</v>
      </c>
      <c r="H256">
        <f t="shared" si="195"/>
        <v>0</v>
      </c>
      <c r="M256">
        <f t="shared" si="194"/>
        <v>0</v>
      </c>
      <c r="O256">
        <f t="shared" si="196"/>
        <v>0</v>
      </c>
    </row>
    <row r="257" spans="5:15" x14ac:dyDescent="0.25">
      <c r="E257" t="e">
        <f t="shared" si="197"/>
        <v>#DIV/0!</v>
      </c>
      <c r="H257">
        <f t="shared" si="195"/>
        <v>0</v>
      </c>
      <c r="M257">
        <f t="shared" si="194"/>
        <v>0</v>
      </c>
      <c r="O257">
        <f t="shared" si="196"/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50F7-BFDE-46BA-989A-3CFD3F60EEFD}">
  <sheetPr codeName="Sheet3"/>
  <dimension ref="A1:AA261"/>
  <sheetViews>
    <sheetView topLeftCell="A4" zoomScale="110" zoomScaleNormal="110" workbookViewId="0">
      <selection activeCell="H36" sqref="H36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234</v>
      </c>
      <c r="B3" s="3"/>
      <c r="C3" s="3">
        <f>1*3</f>
        <v>3</v>
      </c>
      <c r="D3" s="3"/>
      <c r="E3" s="2">
        <f t="shared" ref="E3" si="0">(B3)/(B3+C3+D3)</f>
        <v>0</v>
      </c>
      <c r="F3" s="3">
        <f>0+0+8</f>
        <v>8</v>
      </c>
      <c r="G3" s="3">
        <f>12+18+11</f>
        <v>41</v>
      </c>
      <c r="H3">
        <f t="shared" ref="H3" si="1">F3-G3</f>
        <v>-33</v>
      </c>
      <c r="K3">
        <f>20*1</f>
        <v>20</v>
      </c>
      <c r="L3">
        <f t="shared" ref="L3" si="2">B3*10</f>
        <v>0</v>
      </c>
      <c r="M3">
        <f t="shared" ref="M3" si="3">D3*5</f>
        <v>0</v>
      </c>
      <c r="N3">
        <f t="shared" ref="N3" si="4">10*1</f>
        <v>10</v>
      </c>
      <c r="O3">
        <f t="shared" ref="O3" si="5">SUM(I3:N3)</f>
        <v>30</v>
      </c>
    </row>
    <row r="4" spans="1:27" x14ac:dyDescent="0.25">
      <c r="A4" s="3" t="s">
        <v>193</v>
      </c>
      <c r="B4" s="3">
        <f>1*3</f>
        <v>3</v>
      </c>
      <c r="C4" s="3"/>
      <c r="D4" s="3"/>
      <c r="E4" s="2">
        <f t="shared" ref="E4" si="6">(B4)/(B4+C4+D4)</f>
        <v>1</v>
      </c>
      <c r="F4" s="3">
        <f>13+8+7</f>
        <v>28</v>
      </c>
      <c r="G4" s="3">
        <f>5+4+5</f>
        <v>14</v>
      </c>
      <c r="H4">
        <f>F4-G4</f>
        <v>14</v>
      </c>
      <c r="I4">
        <f>60*1</f>
        <v>60</v>
      </c>
      <c r="L4">
        <f t="shared" ref="L4" si="7">B4*10</f>
        <v>30</v>
      </c>
      <c r="M4">
        <f t="shared" ref="M4" si="8">D4*5</f>
        <v>0</v>
      </c>
      <c r="N4">
        <f t="shared" ref="N4" si="9">10*1</f>
        <v>10</v>
      </c>
      <c r="O4">
        <f t="shared" ref="O4" si="10">SUM(I4:N4)</f>
        <v>100</v>
      </c>
    </row>
    <row r="5" spans="1:27" x14ac:dyDescent="0.25">
      <c r="A5" s="3" t="s">
        <v>176</v>
      </c>
      <c r="B5" s="3">
        <f>1*9</f>
        <v>9</v>
      </c>
      <c r="C5" s="3">
        <f>1*1</f>
        <v>1</v>
      </c>
      <c r="D5" s="3"/>
      <c r="E5" s="2">
        <f t="shared" ref="E5" si="11">(B5)/(B5+C5+D5)</f>
        <v>0.9</v>
      </c>
      <c r="F5" s="3">
        <f>9+7+13+7+5+7+10+12+10+12</f>
        <v>92</v>
      </c>
      <c r="G5" s="3">
        <f>8+6+1+4+8+6+0+0+9+4</f>
        <v>46</v>
      </c>
      <c r="H5">
        <f t="shared" ref="H5" si="12">F5-G5</f>
        <v>46</v>
      </c>
      <c r="I5">
        <f>60*1</f>
        <v>60</v>
      </c>
      <c r="J5">
        <f>40*1</f>
        <v>40</v>
      </c>
      <c r="L5">
        <f t="shared" ref="L5" si="13">B5*10</f>
        <v>90</v>
      </c>
      <c r="M5">
        <f t="shared" ref="M5" si="14">D5*5</f>
        <v>0</v>
      </c>
      <c r="N5">
        <f>10*2</f>
        <v>20</v>
      </c>
      <c r="O5">
        <f t="shared" ref="O5" si="15">SUM(I5:N5)</f>
        <v>210</v>
      </c>
    </row>
    <row r="6" spans="1:27" x14ac:dyDescent="0.25">
      <c r="A6" s="3" t="s">
        <v>88</v>
      </c>
      <c r="B6" s="3">
        <f>1*2</f>
        <v>2</v>
      </c>
      <c r="C6" s="3">
        <f>1*1</f>
        <v>1</v>
      </c>
      <c r="D6" s="3"/>
      <c r="E6" s="2">
        <f t="shared" ref="E6" si="16">(B6)/(B6+C6+D6)</f>
        <v>0.66666666666666663</v>
      </c>
      <c r="F6" s="3">
        <f>10+16+5</f>
        <v>31</v>
      </c>
      <c r="G6" s="3">
        <f>6+1+13</f>
        <v>20</v>
      </c>
      <c r="H6">
        <f t="shared" ref="H6" si="17">F6-G6</f>
        <v>11</v>
      </c>
      <c r="K6">
        <f>20*1</f>
        <v>20</v>
      </c>
      <c r="L6">
        <f t="shared" ref="L6" si="18">B6*10</f>
        <v>20</v>
      </c>
      <c r="M6">
        <f t="shared" ref="M6" si="19">D6*5</f>
        <v>0</v>
      </c>
      <c r="N6">
        <f t="shared" ref="N6" si="20">10*1</f>
        <v>10</v>
      </c>
      <c r="O6">
        <f t="shared" ref="O6" si="21">SUM(I6:N6)</f>
        <v>50</v>
      </c>
    </row>
    <row r="7" spans="1:27" x14ac:dyDescent="0.25">
      <c r="A7" s="3" t="s">
        <v>80</v>
      </c>
      <c r="B7" s="3">
        <f>1*3</f>
        <v>3</v>
      </c>
      <c r="C7" s="3">
        <f>1*18</f>
        <v>18</v>
      </c>
      <c r="D7" s="3">
        <f>1*2</f>
        <v>2</v>
      </c>
      <c r="E7" s="2">
        <f t="shared" ref="E7:E8" si="22">(B7)/(B7+C7+D7)</f>
        <v>0.13043478260869565</v>
      </c>
      <c r="F7" s="3">
        <f>12+7+1+6+4+7+8+4+1+1+0+7+0+1+0+3+7+5+1+5+5+6</f>
        <v>91</v>
      </c>
      <c r="G7" s="3">
        <f>12+6+11+6+6+9+11+9+7+16+12+9+13+13+12+7+3+7+13+11+4+7</f>
        <v>204</v>
      </c>
      <c r="H7">
        <f t="shared" ref="H7:H8" si="23">F7-G7</f>
        <v>-113</v>
      </c>
      <c r="J7">
        <f>40*1</f>
        <v>40</v>
      </c>
      <c r="L7">
        <f t="shared" ref="L7:L8" si="24">B7*10</f>
        <v>30</v>
      </c>
      <c r="M7">
        <f t="shared" ref="M7:M8" si="25">D7*5</f>
        <v>10</v>
      </c>
      <c r="N7">
        <f>10*7</f>
        <v>70</v>
      </c>
      <c r="O7">
        <f t="shared" ref="O7:O8" si="26">SUM(I7:N7)</f>
        <v>150</v>
      </c>
    </row>
    <row r="8" spans="1:27" x14ac:dyDescent="0.25">
      <c r="A8" s="3" t="s">
        <v>89</v>
      </c>
      <c r="B8" s="3">
        <f>1*5</f>
        <v>5</v>
      </c>
      <c r="C8" s="3">
        <f>1*11</f>
        <v>11</v>
      </c>
      <c r="D8" s="3"/>
      <c r="E8" s="2">
        <f t="shared" si="22"/>
        <v>0.3125</v>
      </c>
      <c r="F8" s="3">
        <f>10+5+3+10+13+5+9+4+5+9+3+5+7+7+2+2</f>
        <v>99</v>
      </c>
      <c r="G8" s="3">
        <f>11+22+15+11+6+14+4+16+11+10+11+3+5+3+15+6</f>
        <v>163</v>
      </c>
      <c r="H8">
        <f t="shared" si="23"/>
        <v>-64</v>
      </c>
      <c r="I8">
        <f>60*1</f>
        <v>60</v>
      </c>
      <c r="K8">
        <f>20*2</f>
        <v>40</v>
      </c>
      <c r="L8">
        <f t="shared" si="24"/>
        <v>50</v>
      </c>
      <c r="M8">
        <f t="shared" si="25"/>
        <v>0</v>
      </c>
      <c r="N8">
        <f>10*5</f>
        <v>50</v>
      </c>
      <c r="O8">
        <f t="shared" si="26"/>
        <v>200</v>
      </c>
    </row>
    <row r="9" spans="1:27" x14ac:dyDescent="0.25">
      <c r="A9" s="3" t="s">
        <v>57</v>
      </c>
      <c r="B9" s="3">
        <f>1*11</f>
        <v>11</v>
      </c>
      <c r="C9" s="3">
        <f>1*2</f>
        <v>2</v>
      </c>
      <c r="D9" s="3"/>
      <c r="E9" s="2">
        <f t="shared" ref="E9:E12" si="27">(B9)/(B9+C9+D9)</f>
        <v>0.84615384615384615</v>
      </c>
      <c r="F9" s="3">
        <f>10+17+9+3+17+12+11+8+13+13+10+16+15</f>
        <v>154</v>
      </c>
      <c r="G9" s="3">
        <f>5+12+8+15+12+8+10+4+20+1+3+1+6</f>
        <v>105</v>
      </c>
      <c r="H9">
        <f t="shared" ref="H9:H12" si="28">F9-G9</f>
        <v>49</v>
      </c>
      <c r="I9">
        <f>60*1</f>
        <v>60</v>
      </c>
      <c r="J9">
        <f>40*3</f>
        <v>120</v>
      </c>
      <c r="L9">
        <f t="shared" ref="L9:L12" si="29">B9*10</f>
        <v>110</v>
      </c>
      <c r="M9">
        <f t="shared" ref="M9:M12" si="30">D9*5</f>
        <v>0</v>
      </c>
      <c r="N9">
        <f>10*4</f>
        <v>40</v>
      </c>
      <c r="O9">
        <f t="shared" ref="O9" si="31">SUM(I9:N9)</f>
        <v>330</v>
      </c>
    </row>
    <row r="10" spans="1:27" x14ac:dyDescent="0.25">
      <c r="A10" s="3" t="s">
        <v>181</v>
      </c>
      <c r="B10" s="3"/>
      <c r="C10" s="3">
        <f>1*2</f>
        <v>2</v>
      </c>
      <c r="D10" s="3">
        <f>1*1</f>
        <v>1</v>
      </c>
      <c r="E10" s="2">
        <f t="shared" si="27"/>
        <v>0</v>
      </c>
      <c r="F10" s="3">
        <f>5+1+0</f>
        <v>6</v>
      </c>
      <c r="G10" s="3">
        <f>5+16+12</f>
        <v>33</v>
      </c>
      <c r="H10">
        <f t="shared" si="28"/>
        <v>-27</v>
      </c>
      <c r="L10">
        <f t="shared" si="29"/>
        <v>0</v>
      </c>
      <c r="M10">
        <f t="shared" si="30"/>
        <v>5</v>
      </c>
      <c r="N10">
        <f>10*1</f>
        <v>10</v>
      </c>
      <c r="O10">
        <f t="shared" ref="O10" si="32">SUM(I10:N10)</f>
        <v>15</v>
      </c>
    </row>
    <row r="11" spans="1:27" x14ac:dyDescent="0.25">
      <c r="A11" s="3" t="s">
        <v>102</v>
      </c>
      <c r="B11" s="3">
        <f>1*7</f>
        <v>7</v>
      </c>
      <c r="C11" s="3">
        <f>1*3</f>
        <v>3</v>
      </c>
      <c r="D11" s="3"/>
      <c r="E11" s="2">
        <f t="shared" si="27"/>
        <v>0.7</v>
      </c>
      <c r="F11" s="3">
        <f>13+21+9+1+10+8+13+14+8+2</f>
        <v>99</v>
      </c>
      <c r="G11" s="3">
        <f>4+13+7+13+2+12+5+4+7+19</f>
        <v>86</v>
      </c>
      <c r="H11">
        <f t="shared" si="28"/>
        <v>13</v>
      </c>
      <c r="I11">
        <f>60*1</f>
        <v>60</v>
      </c>
      <c r="J11">
        <f>40*1</f>
        <v>40</v>
      </c>
      <c r="K11">
        <f>20*1</f>
        <v>20</v>
      </c>
      <c r="L11">
        <f t="shared" si="29"/>
        <v>70</v>
      </c>
      <c r="M11">
        <f t="shared" si="30"/>
        <v>0</v>
      </c>
      <c r="N11">
        <f>10*3</f>
        <v>30</v>
      </c>
      <c r="O11">
        <f t="shared" ref="O11" si="33">SUM(I11:N11)</f>
        <v>220</v>
      </c>
    </row>
    <row r="12" spans="1:27" x14ac:dyDescent="0.25">
      <c r="A12" s="3" t="s">
        <v>148</v>
      </c>
      <c r="B12" s="3">
        <f>1*3</f>
        <v>3</v>
      </c>
      <c r="C12" s="3"/>
      <c r="D12" s="3"/>
      <c r="E12" s="2">
        <f t="shared" si="27"/>
        <v>1</v>
      </c>
      <c r="F12" s="3">
        <f>12+15+12</f>
        <v>39</v>
      </c>
      <c r="G12" s="3">
        <f>0+2+0</f>
        <v>2</v>
      </c>
      <c r="H12">
        <f t="shared" si="28"/>
        <v>37</v>
      </c>
      <c r="I12">
        <f>60*1</f>
        <v>60</v>
      </c>
      <c r="L12">
        <f t="shared" si="29"/>
        <v>30</v>
      </c>
      <c r="M12">
        <f t="shared" si="30"/>
        <v>0</v>
      </c>
      <c r="N12">
        <f>10*1</f>
        <v>10</v>
      </c>
      <c r="O12">
        <f t="shared" ref="O12" si="34">SUM(I12:N12)</f>
        <v>100</v>
      </c>
    </row>
    <row r="13" spans="1:27" x14ac:dyDescent="0.25">
      <c r="A13" s="3" t="s">
        <v>24</v>
      </c>
      <c r="B13" s="3">
        <f>1*3</f>
        <v>3</v>
      </c>
      <c r="C13" s="3">
        <f>1*1</f>
        <v>1</v>
      </c>
      <c r="D13" s="3"/>
      <c r="E13" s="2">
        <f t="shared" ref="E13:E161" si="35">(B13)/(B13+C13+D13)</f>
        <v>0.75</v>
      </c>
      <c r="F13" s="3">
        <f>10+7+16+0</f>
        <v>33</v>
      </c>
      <c r="G13" s="3">
        <f>4+1+1+13</f>
        <v>19</v>
      </c>
      <c r="H13">
        <f t="shared" ref="H13:H98" si="36">F13-G13</f>
        <v>14</v>
      </c>
      <c r="J13">
        <f>40*1</f>
        <v>40</v>
      </c>
      <c r="L13">
        <f t="shared" ref="L13:L151" si="37">B13*10</f>
        <v>30</v>
      </c>
      <c r="M13">
        <f t="shared" ref="M13:M161" si="38">D13*5</f>
        <v>0</v>
      </c>
      <c r="N13">
        <f>10*1</f>
        <v>10</v>
      </c>
      <c r="O13">
        <f t="shared" ref="O13:O154" si="39">SUM(I13:N13)</f>
        <v>80</v>
      </c>
    </row>
    <row r="14" spans="1:27" x14ac:dyDescent="0.25">
      <c r="A14" s="3" t="s">
        <v>83</v>
      </c>
      <c r="B14" s="3">
        <f>1*3</f>
        <v>3</v>
      </c>
      <c r="C14" s="3">
        <f>1*8</f>
        <v>8</v>
      </c>
      <c r="D14" s="3"/>
      <c r="E14" s="2">
        <f t="shared" si="35"/>
        <v>0.27272727272727271</v>
      </c>
      <c r="F14" s="3">
        <f>13+1+14+2+3+4+6+5+13+0+2</f>
        <v>63</v>
      </c>
      <c r="G14" s="3">
        <f>11+13+4+4+5+8+9+7+11+10+6</f>
        <v>88</v>
      </c>
      <c r="H14">
        <f t="shared" si="36"/>
        <v>-25</v>
      </c>
      <c r="I14">
        <f>60*1</f>
        <v>60</v>
      </c>
      <c r="K14">
        <f>20*1</f>
        <v>20</v>
      </c>
      <c r="L14">
        <f t="shared" si="37"/>
        <v>30</v>
      </c>
      <c r="M14">
        <f t="shared" si="38"/>
        <v>0</v>
      </c>
      <c r="N14">
        <f>10*4</f>
        <v>40</v>
      </c>
      <c r="O14">
        <f t="shared" si="39"/>
        <v>150</v>
      </c>
    </row>
    <row r="15" spans="1:27" x14ac:dyDescent="0.25">
      <c r="A15" s="3" t="s">
        <v>47</v>
      </c>
      <c r="B15" s="3">
        <f>1*5</f>
        <v>5</v>
      </c>
      <c r="C15" s="3">
        <f>1*7</f>
        <v>7</v>
      </c>
      <c r="D15" s="3">
        <f>1*2</f>
        <v>2</v>
      </c>
      <c r="E15" s="2">
        <f t="shared" si="35"/>
        <v>0.35714285714285715</v>
      </c>
      <c r="F15" s="3">
        <f>5+7+2+4+1+7+7+6+7+5+9+6+7+7</f>
        <v>80</v>
      </c>
      <c r="G15" s="3">
        <f>5+14+17+6+16+1+8+18+5+6+7+6+2+6</f>
        <v>117</v>
      </c>
      <c r="H15">
        <f t="shared" si="36"/>
        <v>-37</v>
      </c>
      <c r="I15">
        <f>60*1</f>
        <v>60</v>
      </c>
      <c r="J15">
        <f>40*1</f>
        <v>40</v>
      </c>
      <c r="L15">
        <f t="shared" si="37"/>
        <v>50</v>
      </c>
      <c r="M15">
        <f t="shared" si="38"/>
        <v>10</v>
      </c>
      <c r="N15">
        <f>10*4</f>
        <v>40</v>
      </c>
      <c r="O15">
        <f t="shared" si="39"/>
        <v>200</v>
      </c>
    </row>
    <row r="16" spans="1:27" x14ac:dyDescent="0.25">
      <c r="A16" s="3" t="s">
        <v>211</v>
      </c>
      <c r="B16" s="3">
        <f>1*3</f>
        <v>3</v>
      </c>
      <c r="C16" s="3">
        <f>1*1</f>
        <v>1</v>
      </c>
      <c r="D16" s="3"/>
      <c r="E16" s="2">
        <f t="shared" si="35"/>
        <v>0.75</v>
      </c>
      <c r="F16" s="3">
        <f>5+13+11+4</f>
        <v>33</v>
      </c>
      <c r="G16" s="3">
        <f>4+1+0+17</f>
        <v>22</v>
      </c>
      <c r="H16">
        <f t="shared" si="36"/>
        <v>11</v>
      </c>
      <c r="K16">
        <f>20*1</f>
        <v>20</v>
      </c>
      <c r="L16">
        <f t="shared" si="37"/>
        <v>30</v>
      </c>
      <c r="M16">
        <f t="shared" si="38"/>
        <v>0</v>
      </c>
      <c r="N16">
        <f t="shared" ref="N16" si="40">10*1</f>
        <v>10</v>
      </c>
      <c r="O16">
        <f t="shared" si="39"/>
        <v>60</v>
      </c>
    </row>
    <row r="17" spans="1:15" x14ac:dyDescent="0.25">
      <c r="A17" s="3" t="s">
        <v>104</v>
      </c>
      <c r="B17" s="3">
        <f>1*2</f>
        <v>2</v>
      </c>
      <c r="C17" s="3">
        <f>1*18</f>
        <v>18</v>
      </c>
      <c r="D17" s="3">
        <f>1*2</f>
        <v>2</v>
      </c>
      <c r="E17" s="2">
        <f t="shared" si="35"/>
        <v>9.0909090909090912E-2</v>
      </c>
      <c r="F17" s="3">
        <f>4+11+4+2+3+11+0+2+2+5+4+1+4+6+1+1+4+6+9+7+11+7</f>
        <v>105</v>
      </c>
      <c r="G17" s="3">
        <f>13+10+14+9+15+12+7+13+14+5+9+13+5+14+13+11+9+15+9+16+6+8</f>
        <v>240</v>
      </c>
      <c r="H17">
        <f t="shared" ref="H17" si="41">F17-G17</f>
        <v>-135</v>
      </c>
      <c r="K17">
        <f>20*1</f>
        <v>20</v>
      </c>
      <c r="L17">
        <f t="shared" ref="L17" si="42">B17*10</f>
        <v>20</v>
      </c>
      <c r="M17">
        <f t="shared" ref="M17" si="43">D17*5</f>
        <v>10</v>
      </c>
      <c r="N17">
        <f>10*7</f>
        <v>70</v>
      </c>
      <c r="O17">
        <f t="shared" si="39"/>
        <v>120</v>
      </c>
    </row>
    <row r="18" spans="1:15" x14ac:dyDescent="0.25">
      <c r="A18" s="3" t="s">
        <v>90</v>
      </c>
      <c r="B18" s="3">
        <f>1*6</f>
        <v>6</v>
      </c>
      <c r="C18" s="3">
        <f>1*2</f>
        <v>2</v>
      </c>
      <c r="D18" s="3"/>
      <c r="E18" s="2">
        <f t="shared" si="35"/>
        <v>0.75</v>
      </c>
      <c r="F18" s="3">
        <f>8+22+9+8+20+17+19+3</f>
        <v>106</v>
      </c>
      <c r="G18" s="3">
        <f>12+5+7+4+13+8+10+25</f>
        <v>84</v>
      </c>
      <c r="H18">
        <f t="shared" si="36"/>
        <v>22</v>
      </c>
      <c r="I18">
        <f>60*1</f>
        <v>60</v>
      </c>
      <c r="K18">
        <f>20*1</f>
        <v>20</v>
      </c>
      <c r="L18">
        <f t="shared" si="37"/>
        <v>60</v>
      </c>
      <c r="M18">
        <f t="shared" si="38"/>
        <v>0</v>
      </c>
      <c r="N18">
        <f>10*2</f>
        <v>20</v>
      </c>
      <c r="O18">
        <f t="shared" si="39"/>
        <v>160</v>
      </c>
    </row>
    <row r="19" spans="1:15" x14ac:dyDescent="0.25">
      <c r="A19" s="3" t="s">
        <v>139</v>
      </c>
      <c r="B19" s="3">
        <f>1*4</f>
        <v>4</v>
      </c>
      <c r="C19" s="3">
        <f>1*1</f>
        <v>1</v>
      </c>
      <c r="D19" s="3"/>
      <c r="E19" s="2">
        <f t="shared" si="35"/>
        <v>0.8</v>
      </c>
      <c r="F19" s="3">
        <f>9+2+11+25+13</f>
        <v>60</v>
      </c>
      <c r="G19" s="3">
        <f>4+13+10+3+0</f>
        <v>30</v>
      </c>
      <c r="H19">
        <f t="shared" si="36"/>
        <v>30</v>
      </c>
      <c r="I19">
        <f>60*1</f>
        <v>60</v>
      </c>
      <c r="L19">
        <f t="shared" si="37"/>
        <v>40</v>
      </c>
      <c r="M19">
        <f t="shared" si="38"/>
        <v>0</v>
      </c>
      <c r="N19">
        <f>10*1</f>
        <v>10</v>
      </c>
      <c r="O19">
        <f t="shared" ref="O19" si="44">SUM(I19:N19)</f>
        <v>110</v>
      </c>
    </row>
    <row r="20" spans="1:15" x14ac:dyDescent="0.25">
      <c r="A20" s="3" t="s">
        <v>20</v>
      </c>
      <c r="B20" s="3">
        <f>1*9</f>
        <v>9</v>
      </c>
      <c r="C20" s="3">
        <f>1*3</f>
        <v>3</v>
      </c>
      <c r="D20" s="3"/>
      <c r="E20" s="2">
        <f t="shared" si="35"/>
        <v>0.75</v>
      </c>
      <c r="F20" s="3">
        <f>6+9+16+17+9+8+13+8+0+14+11+4</f>
        <v>115</v>
      </c>
      <c r="G20" s="3">
        <f>8+8+1+10+4+7+2+7+13+6+5+8</f>
        <v>79</v>
      </c>
      <c r="H20">
        <f t="shared" si="36"/>
        <v>36</v>
      </c>
      <c r="I20">
        <f>60*1</f>
        <v>60</v>
      </c>
      <c r="J20">
        <f>40*1</f>
        <v>40</v>
      </c>
      <c r="L20">
        <f t="shared" si="37"/>
        <v>90</v>
      </c>
      <c r="M20">
        <f t="shared" si="38"/>
        <v>0</v>
      </c>
      <c r="N20">
        <f>10*3</f>
        <v>30</v>
      </c>
      <c r="O20">
        <f t="shared" ref="O20" si="45">SUM(I20:N20)</f>
        <v>220</v>
      </c>
    </row>
    <row r="21" spans="1:15" x14ac:dyDescent="0.25">
      <c r="A21" s="3" t="s">
        <v>105</v>
      </c>
      <c r="B21" s="3">
        <f>1*8</f>
        <v>8</v>
      </c>
      <c r="C21" s="3">
        <f>1*5</f>
        <v>5</v>
      </c>
      <c r="D21" s="3"/>
      <c r="E21" s="2">
        <f t="shared" ref="E21" si="46">(B21)/(B21+C21+D21)</f>
        <v>0.61538461538461542</v>
      </c>
      <c r="F21" s="3">
        <f>10+13+6+15+12+9+6+16+6+16+1+21+3</f>
        <v>134</v>
      </c>
      <c r="G21" s="3">
        <f>11+1+4+7+0+16+11+1+5+5+5+3+10</f>
        <v>79</v>
      </c>
      <c r="H21">
        <f t="shared" si="36"/>
        <v>55</v>
      </c>
      <c r="I21">
        <f>60*1</f>
        <v>60</v>
      </c>
      <c r="J21">
        <f>40*2</f>
        <v>80</v>
      </c>
      <c r="L21">
        <f t="shared" si="37"/>
        <v>80</v>
      </c>
      <c r="M21">
        <f t="shared" si="38"/>
        <v>0</v>
      </c>
      <c r="N21">
        <f>10*4</f>
        <v>40</v>
      </c>
      <c r="O21">
        <f t="shared" ref="O21" si="47">SUM(I21:N21)</f>
        <v>260</v>
      </c>
    </row>
    <row r="22" spans="1:15" x14ac:dyDescent="0.25">
      <c r="A22" s="3" t="s">
        <v>46</v>
      </c>
      <c r="B22" s="3">
        <f>1*16</f>
        <v>16</v>
      </c>
      <c r="C22" s="3">
        <f>1*12</f>
        <v>12</v>
      </c>
      <c r="D22" s="3"/>
      <c r="E22" s="2">
        <f t="shared" si="35"/>
        <v>0.5714285714285714</v>
      </c>
      <c r="F22" s="3">
        <f>8+4+4+11+14+5+2+11+3+12+5+15+10+6+3+15+13+13+7+13+6+13+4+7+8+8+7+7</f>
        <v>234</v>
      </c>
      <c r="G22" s="3">
        <f>9+6+14+10+7+4+6+6+12+7+16+3+0+15+7+3+1+3+6+10+7+1+9+11+0+4+6+10</f>
        <v>193</v>
      </c>
      <c r="H22">
        <f t="shared" si="36"/>
        <v>41</v>
      </c>
      <c r="I22">
        <f>60*1</f>
        <v>60</v>
      </c>
      <c r="J22">
        <f>40*3</f>
        <v>120</v>
      </c>
      <c r="K22">
        <f>20*2</f>
        <v>40</v>
      </c>
      <c r="L22">
        <f t="shared" si="37"/>
        <v>160</v>
      </c>
      <c r="M22">
        <f t="shared" si="38"/>
        <v>0</v>
      </c>
      <c r="N22">
        <f>10*7</f>
        <v>70</v>
      </c>
      <c r="O22">
        <f>SUM(I22:N22)</f>
        <v>450</v>
      </c>
    </row>
    <row r="23" spans="1:15" x14ac:dyDescent="0.25">
      <c r="A23" s="3" t="s">
        <v>194</v>
      </c>
      <c r="B23" s="3">
        <f>1*5</f>
        <v>5</v>
      </c>
      <c r="C23" s="3">
        <f>1*3</f>
        <v>3</v>
      </c>
      <c r="D23" s="3"/>
      <c r="E23" s="2">
        <f t="shared" si="35"/>
        <v>0.625</v>
      </c>
      <c r="F23" s="3">
        <f>4+11+11+6+12+10+1+5</f>
        <v>60</v>
      </c>
      <c r="G23" s="3">
        <f>8+3+9+7+8+3+0+14</f>
        <v>52</v>
      </c>
      <c r="H23">
        <f t="shared" si="36"/>
        <v>8</v>
      </c>
      <c r="J23">
        <f>40*1</f>
        <v>40</v>
      </c>
      <c r="L23">
        <f t="shared" si="37"/>
        <v>50</v>
      </c>
      <c r="M23">
        <f t="shared" si="38"/>
        <v>0</v>
      </c>
      <c r="N23">
        <f>10*2</f>
        <v>20</v>
      </c>
      <c r="O23">
        <f t="shared" ref="O23" si="48">SUM(I23:N23)</f>
        <v>110</v>
      </c>
    </row>
    <row r="24" spans="1:15" x14ac:dyDescent="0.25">
      <c r="A24" s="3" t="s">
        <v>58</v>
      </c>
      <c r="B24" s="3">
        <f>1*3</f>
        <v>3</v>
      </c>
      <c r="C24" s="3">
        <f>1*7</f>
        <v>7</v>
      </c>
      <c r="D24" s="3"/>
      <c r="E24" s="2">
        <f t="shared" si="35"/>
        <v>0.3</v>
      </c>
      <c r="F24" s="3">
        <f>5+7+4+4+3+2+5+11+15+12</f>
        <v>68</v>
      </c>
      <c r="G24" s="3">
        <f>10+8+5+13+21+10+14+8+6+0</f>
        <v>95</v>
      </c>
      <c r="H24">
        <f t="shared" si="36"/>
        <v>-27</v>
      </c>
      <c r="I24">
        <f>60*1</f>
        <v>60</v>
      </c>
      <c r="L24">
        <f t="shared" si="37"/>
        <v>30</v>
      </c>
      <c r="M24">
        <f t="shared" si="38"/>
        <v>0</v>
      </c>
      <c r="N24">
        <f>10*3</f>
        <v>30</v>
      </c>
      <c r="O24">
        <f t="shared" ref="O24" si="49">SUM(I24:N24)</f>
        <v>120</v>
      </c>
    </row>
    <row r="25" spans="1:15" x14ac:dyDescent="0.25">
      <c r="A25" s="3" t="s">
        <v>235</v>
      </c>
      <c r="B25" s="3">
        <f>1*3</f>
        <v>3</v>
      </c>
      <c r="C25" s="3">
        <f>1*1</f>
        <v>1</v>
      </c>
      <c r="D25" s="3"/>
      <c r="E25" s="2">
        <f t="shared" si="35"/>
        <v>0.75</v>
      </c>
      <c r="F25" s="3">
        <f>12+12+11+10</f>
        <v>45</v>
      </c>
      <c r="G25" s="3">
        <f>15+0+8+4</f>
        <v>27</v>
      </c>
      <c r="H25">
        <f t="shared" si="36"/>
        <v>18</v>
      </c>
      <c r="I25">
        <f>60*1</f>
        <v>60</v>
      </c>
      <c r="L25">
        <f t="shared" si="37"/>
        <v>30</v>
      </c>
      <c r="M25">
        <f t="shared" si="38"/>
        <v>0</v>
      </c>
      <c r="N25">
        <f t="shared" ref="N25" si="50">10*1</f>
        <v>10</v>
      </c>
      <c r="O25">
        <f t="shared" ref="O25" si="51">SUM(I25:N25)</f>
        <v>100</v>
      </c>
    </row>
    <row r="26" spans="1:15" x14ac:dyDescent="0.25">
      <c r="A26" s="3" t="s">
        <v>138</v>
      </c>
      <c r="B26" s="3">
        <f>1*2</f>
        <v>2</v>
      </c>
      <c r="C26" s="3">
        <f>1*4</f>
        <v>4</v>
      </c>
      <c r="D26" s="3"/>
      <c r="E26" s="2">
        <f t="shared" ref="E26:E28" si="52">(B26)/(B26+C26+D26)</f>
        <v>0.33333333333333331</v>
      </c>
      <c r="F26" s="3">
        <f>11+8+10+6+13+2</f>
        <v>50</v>
      </c>
      <c r="G26" s="3">
        <f>2+17+16+7+1+7</f>
        <v>50</v>
      </c>
      <c r="H26">
        <f t="shared" ref="H26:H28" si="53">F26-G26</f>
        <v>0</v>
      </c>
      <c r="L26">
        <f t="shared" ref="L26:L28" si="54">B26*10</f>
        <v>20</v>
      </c>
      <c r="M26">
        <f t="shared" ref="M26:M28" si="55">D26*5</f>
        <v>0</v>
      </c>
      <c r="N26">
        <f>10*2</f>
        <v>20</v>
      </c>
      <c r="O26">
        <f t="shared" ref="O26" si="56">SUM(I26:N26)</f>
        <v>40</v>
      </c>
    </row>
    <row r="27" spans="1:15" x14ac:dyDescent="0.25">
      <c r="A27" s="3" t="s">
        <v>220</v>
      </c>
      <c r="B27" s="3">
        <f>1*3</f>
        <v>3</v>
      </c>
      <c r="C27" s="3"/>
      <c r="D27" s="3"/>
      <c r="E27" s="2">
        <f t="shared" si="52"/>
        <v>1</v>
      </c>
      <c r="F27" s="3">
        <f>15+11+8</f>
        <v>34</v>
      </c>
      <c r="G27" s="3">
        <f>3+1+0</f>
        <v>4</v>
      </c>
      <c r="H27">
        <f t="shared" si="53"/>
        <v>30</v>
      </c>
      <c r="I27">
        <f>60*1</f>
        <v>60</v>
      </c>
      <c r="L27">
        <f t="shared" si="54"/>
        <v>30</v>
      </c>
      <c r="M27">
        <f t="shared" si="55"/>
        <v>0</v>
      </c>
      <c r="N27">
        <f>10*1</f>
        <v>10</v>
      </c>
      <c r="O27">
        <f t="shared" ref="O27" si="57">SUM(I27:N27)</f>
        <v>100</v>
      </c>
    </row>
    <row r="28" spans="1:15" x14ac:dyDescent="0.25">
      <c r="A28" s="3" t="s">
        <v>212</v>
      </c>
      <c r="B28" s="3">
        <f>1*4</f>
        <v>4</v>
      </c>
      <c r="C28" s="3">
        <f>1*1</f>
        <v>1</v>
      </c>
      <c r="D28" s="3"/>
      <c r="E28" s="2">
        <f t="shared" si="52"/>
        <v>0.8</v>
      </c>
      <c r="F28" s="3">
        <f>11+0+13+17+10</f>
        <v>51</v>
      </c>
      <c r="G28" s="3">
        <f>7+5+1+4+7</f>
        <v>24</v>
      </c>
      <c r="H28">
        <f t="shared" si="53"/>
        <v>27</v>
      </c>
      <c r="I28">
        <f>60*1</f>
        <v>60</v>
      </c>
      <c r="L28">
        <f t="shared" si="54"/>
        <v>40</v>
      </c>
      <c r="M28">
        <f t="shared" si="55"/>
        <v>0</v>
      </c>
      <c r="N28">
        <f t="shared" ref="N28" si="58">10*1</f>
        <v>10</v>
      </c>
      <c r="O28">
        <f t="shared" ref="O28" si="59">SUM(I28:N28)</f>
        <v>110</v>
      </c>
    </row>
    <row r="29" spans="1:15" x14ac:dyDescent="0.25">
      <c r="A29" s="3" t="s">
        <v>37</v>
      </c>
      <c r="B29" s="3">
        <f>1*3</f>
        <v>3</v>
      </c>
      <c r="C29" s="3">
        <f>1*1</f>
        <v>1</v>
      </c>
      <c r="D29" s="3"/>
      <c r="E29" s="2">
        <f>(B29)/(B29+C29+D29)</f>
        <v>0.75</v>
      </c>
      <c r="F29" s="3">
        <f>1+8+7+13</f>
        <v>29</v>
      </c>
      <c r="G29" s="3">
        <f>7+7+1+0</f>
        <v>15</v>
      </c>
      <c r="H29">
        <f t="shared" si="36"/>
        <v>14</v>
      </c>
      <c r="I29">
        <f>60*1</f>
        <v>60</v>
      </c>
      <c r="L29">
        <f t="shared" si="37"/>
        <v>30</v>
      </c>
      <c r="M29">
        <f t="shared" si="38"/>
        <v>0</v>
      </c>
      <c r="N29">
        <f t="shared" ref="N29:N65" si="60">10*1</f>
        <v>10</v>
      </c>
      <c r="O29">
        <f t="shared" ref="O29" si="61">SUM(I29:N29)</f>
        <v>100</v>
      </c>
    </row>
    <row r="30" spans="1:15" x14ac:dyDescent="0.25">
      <c r="A30" s="3" t="s">
        <v>192</v>
      </c>
      <c r="B30" s="3"/>
      <c r="C30" s="3">
        <f>1*4</f>
        <v>4</v>
      </c>
      <c r="D30" s="3">
        <f>1*1</f>
        <v>1</v>
      </c>
      <c r="E30" s="2">
        <f t="shared" ref="E30" si="62">(B30)/(B30+C30+D30)</f>
        <v>0</v>
      </c>
      <c r="F30" s="3">
        <f>7+5+9+4+1</f>
        <v>26</v>
      </c>
      <c r="G30" s="3">
        <f>9+12+9+14+4</f>
        <v>48</v>
      </c>
      <c r="H30">
        <f t="shared" si="36"/>
        <v>-22</v>
      </c>
      <c r="L30">
        <f t="shared" si="37"/>
        <v>0</v>
      </c>
      <c r="M30">
        <f t="shared" si="38"/>
        <v>5</v>
      </c>
      <c r="N30">
        <f>10*2</f>
        <v>20</v>
      </c>
      <c r="O30">
        <f t="shared" ref="O30" si="63">SUM(I30:N30)</f>
        <v>25</v>
      </c>
    </row>
    <row r="31" spans="1:15" x14ac:dyDescent="0.25">
      <c r="A31" s="3" t="s">
        <v>182</v>
      </c>
      <c r="B31" s="3">
        <f>1*7</f>
        <v>7</v>
      </c>
      <c r="C31" s="3">
        <f>1*1</f>
        <v>1</v>
      </c>
      <c r="D31" s="3"/>
      <c r="E31" s="2">
        <f t="shared" ref="E31" si="64">(B31)/(B31+C31+D31)</f>
        <v>0.875</v>
      </c>
      <c r="F31" s="3">
        <f>16+16+9+4+16+9+4+19</f>
        <v>93</v>
      </c>
      <c r="G31" s="3">
        <f>1+4+4+12+7+6+1+2</f>
        <v>37</v>
      </c>
      <c r="H31">
        <f t="shared" si="36"/>
        <v>56</v>
      </c>
      <c r="I31">
        <f>60*1</f>
        <v>60</v>
      </c>
      <c r="J31">
        <f>40*1</f>
        <v>40</v>
      </c>
      <c r="L31">
        <f t="shared" si="37"/>
        <v>70</v>
      </c>
      <c r="M31">
        <f t="shared" si="38"/>
        <v>0</v>
      </c>
      <c r="N31">
        <f>10*2</f>
        <v>20</v>
      </c>
      <c r="O31">
        <f t="shared" ref="O31" si="65">SUM(I31:N31)</f>
        <v>190</v>
      </c>
    </row>
    <row r="32" spans="1:15" x14ac:dyDescent="0.25">
      <c r="A32" s="3" t="s">
        <v>147</v>
      </c>
      <c r="B32" s="3">
        <f>1*2</f>
        <v>2</v>
      </c>
      <c r="C32" s="3">
        <f>1*1</f>
        <v>1</v>
      </c>
      <c r="D32" s="3">
        <f>1*1</f>
        <v>1</v>
      </c>
      <c r="E32" s="2">
        <f t="shared" ref="E32" si="66">(B32)/(B32+C32+D32)</f>
        <v>0.5</v>
      </c>
      <c r="F32" s="3">
        <f>10+18+9+0</f>
        <v>37</v>
      </c>
      <c r="G32" s="3">
        <f>10+6+0+12</f>
        <v>28</v>
      </c>
      <c r="H32">
        <f t="shared" ref="H32" si="67">F32-G32</f>
        <v>9</v>
      </c>
      <c r="J32">
        <f>40*1</f>
        <v>40</v>
      </c>
      <c r="L32">
        <f t="shared" ref="L32" si="68">B32*10</f>
        <v>20</v>
      </c>
      <c r="M32">
        <f t="shared" ref="M32" si="69">D32*5</f>
        <v>5</v>
      </c>
      <c r="N32">
        <f>10*1</f>
        <v>10</v>
      </c>
      <c r="O32">
        <f t="shared" ref="O32" si="70">SUM(I32:N32)</f>
        <v>75</v>
      </c>
    </row>
    <row r="33" spans="1:15" x14ac:dyDescent="0.25">
      <c r="A33" s="3" t="s">
        <v>140</v>
      </c>
      <c r="B33" s="3"/>
      <c r="C33" s="3">
        <f>1*3</f>
        <v>3</v>
      </c>
      <c r="D33" s="3"/>
      <c r="E33" s="2">
        <f t="shared" ref="E33" si="71">(B33)/(B33+C33+D33)</f>
        <v>0</v>
      </c>
      <c r="F33" s="3">
        <f>2+10+10</f>
        <v>22</v>
      </c>
      <c r="G33" s="3">
        <f>11+19+11</f>
        <v>41</v>
      </c>
      <c r="H33">
        <f t="shared" ref="H33" si="72">F33-G33</f>
        <v>-19</v>
      </c>
      <c r="L33">
        <f t="shared" ref="L33" si="73">B33*10</f>
        <v>0</v>
      </c>
      <c r="M33">
        <f t="shared" ref="M33" si="74">D33*5</f>
        <v>0</v>
      </c>
      <c r="N33">
        <f>10*1</f>
        <v>10</v>
      </c>
      <c r="O33">
        <f t="shared" ref="O33" si="75">SUM(I33:N33)</f>
        <v>10</v>
      </c>
    </row>
    <row r="34" spans="1:15" x14ac:dyDescent="0.25">
      <c r="A34" s="3" t="s">
        <v>134</v>
      </c>
      <c r="B34" s="3">
        <f>1*10</f>
        <v>10</v>
      </c>
      <c r="C34" s="3">
        <f>1*7</f>
        <v>7</v>
      </c>
      <c r="D34" s="3"/>
      <c r="E34" s="2">
        <f t="shared" ref="E34" si="76">(B34)/(B34+C34+D34)</f>
        <v>0.58823529411764708</v>
      </c>
      <c r="F34" s="3">
        <f>19+4+20+16+8+13+14+12+6+10+3+20+7+14+15+6+0</f>
        <v>187</v>
      </c>
      <c r="G34" s="3">
        <f>2+14+2+9+9+4+2+8+7+11+10+3+8+5+2+5+8</f>
        <v>109</v>
      </c>
      <c r="H34">
        <f t="shared" si="36"/>
        <v>78</v>
      </c>
      <c r="I34">
        <f>60*1</f>
        <v>60</v>
      </c>
      <c r="J34">
        <f>40*3</f>
        <v>120</v>
      </c>
      <c r="L34">
        <f t="shared" si="37"/>
        <v>100</v>
      </c>
      <c r="M34">
        <f t="shared" si="38"/>
        <v>0</v>
      </c>
      <c r="N34">
        <f>10*4</f>
        <v>40</v>
      </c>
      <c r="O34">
        <f t="shared" ref="O34" si="77">SUM(I34:N34)</f>
        <v>320</v>
      </c>
    </row>
    <row r="35" spans="1:15" x14ac:dyDescent="0.25">
      <c r="A35" s="3" t="s">
        <v>29</v>
      </c>
      <c r="B35" s="3">
        <f>1*5</f>
        <v>5</v>
      </c>
      <c r="C35" s="3">
        <f>1*11</f>
        <v>11</v>
      </c>
      <c r="D35" s="3"/>
      <c r="E35" s="2">
        <f t="shared" ref="E35:E36" si="78">(B35)/(B35+C35+D35)</f>
        <v>0.3125</v>
      </c>
      <c r="F35" s="3">
        <f>8+6+6+13+2+14+6+3+6+3+1+7+3+4+4+3</f>
        <v>89</v>
      </c>
      <c r="G35" s="3">
        <f>6+4+10+21+6+5+7+15+2+13+13+3+5+5+5+9</f>
        <v>129</v>
      </c>
      <c r="H35">
        <f t="shared" si="36"/>
        <v>-40</v>
      </c>
      <c r="J35">
        <f>40*1</f>
        <v>40</v>
      </c>
      <c r="K35">
        <f>20*2</f>
        <v>40</v>
      </c>
      <c r="L35">
        <f t="shared" si="37"/>
        <v>50</v>
      </c>
      <c r="M35">
        <f t="shared" si="38"/>
        <v>0</v>
      </c>
      <c r="N35">
        <f>10*5</f>
        <v>50</v>
      </c>
      <c r="O35">
        <f t="shared" ref="O35:O36" si="79">SUM(I35:N35)</f>
        <v>180</v>
      </c>
    </row>
    <row r="36" spans="1:15" x14ac:dyDescent="0.25">
      <c r="A36" s="3" t="s">
        <v>75</v>
      </c>
      <c r="B36" s="3">
        <f>1*6</f>
        <v>6</v>
      </c>
      <c r="C36" s="3">
        <f>1*5</f>
        <v>5</v>
      </c>
      <c r="D36" s="3"/>
      <c r="E36" s="2">
        <f t="shared" si="78"/>
        <v>0.54545454545454541</v>
      </c>
      <c r="F36" s="3">
        <f>11+1+4+9+0+7+11+1+15+18+4</f>
        <v>81</v>
      </c>
      <c r="G36" s="3">
        <f>1+16+2+4+15+0+13+13+12+0+10</f>
        <v>86</v>
      </c>
      <c r="H36">
        <f t="shared" si="36"/>
        <v>-5</v>
      </c>
      <c r="J36">
        <f>40*2</f>
        <v>80</v>
      </c>
      <c r="L36">
        <f t="shared" si="37"/>
        <v>60</v>
      </c>
      <c r="M36">
        <f t="shared" si="38"/>
        <v>0</v>
      </c>
      <c r="N36">
        <f>10*4</f>
        <v>40</v>
      </c>
      <c r="O36">
        <f t="shared" si="79"/>
        <v>180</v>
      </c>
    </row>
    <row r="37" spans="1:15" x14ac:dyDescent="0.25">
      <c r="A37" s="3" t="s">
        <v>45</v>
      </c>
      <c r="B37" s="3">
        <f>1*12</f>
        <v>12</v>
      </c>
      <c r="C37" s="3">
        <f>1*6</f>
        <v>6</v>
      </c>
      <c r="D37" s="3"/>
      <c r="E37" s="2">
        <f t="shared" ref="E37:E44" si="80">(B37)/(B37+C37+D37)</f>
        <v>0.66666666666666663</v>
      </c>
      <c r="F37" s="3">
        <f>0+14+14+10+4+12+17+17+6+15+10+0+11+9+11+17+14+8</f>
        <v>189</v>
      </c>
      <c r="G37" s="3">
        <f>18+6+4+6+9+17+6+2+2+3+13+10+5+10+10+0+5+7</f>
        <v>133</v>
      </c>
      <c r="H37">
        <f t="shared" ref="H37:H44" si="81">F37-G37</f>
        <v>56</v>
      </c>
      <c r="I37">
        <f>60*2</f>
        <v>120</v>
      </c>
      <c r="J37">
        <f>40*1</f>
        <v>40</v>
      </c>
      <c r="L37">
        <f t="shared" ref="L37:L44" si="82">B37*10</f>
        <v>120</v>
      </c>
      <c r="M37">
        <f t="shared" ref="M37:M44" si="83">D37*5</f>
        <v>0</v>
      </c>
      <c r="N37">
        <f>10*4</f>
        <v>40</v>
      </c>
      <c r="O37">
        <f t="shared" ref="O37" si="84">SUM(I37:N37)</f>
        <v>320</v>
      </c>
    </row>
    <row r="38" spans="1:15" x14ac:dyDescent="0.25">
      <c r="A38" s="3" t="s">
        <v>30</v>
      </c>
      <c r="B38" s="3"/>
      <c r="C38" s="3">
        <f>1*3</f>
        <v>3</v>
      </c>
      <c r="D38" s="3"/>
      <c r="E38" s="2">
        <f t="shared" si="80"/>
        <v>0</v>
      </c>
      <c r="F38" s="3">
        <f>3+6+1</f>
        <v>10</v>
      </c>
      <c r="G38" s="3">
        <f>7+14+16</f>
        <v>37</v>
      </c>
      <c r="H38">
        <f t="shared" si="81"/>
        <v>-27</v>
      </c>
      <c r="L38">
        <f t="shared" si="82"/>
        <v>0</v>
      </c>
      <c r="M38">
        <f t="shared" si="83"/>
        <v>0</v>
      </c>
      <c r="N38">
        <f t="shared" si="60"/>
        <v>10</v>
      </c>
      <c r="O38">
        <f t="shared" ref="O38:O43" si="85">SUM(I38:N38)</f>
        <v>10</v>
      </c>
    </row>
    <row r="39" spans="1:15" x14ac:dyDescent="0.25">
      <c r="A39" s="3" t="s">
        <v>79</v>
      </c>
      <c r="B39" s="3">
        <f>1*1</f>
        <v>1</v>
      </c>
      <c r="C39" s="3"/>
      <c r="D39" s="3">
        <f>1*1</f>
        <v>1</v>
      </c>
      <c r="E39" s="2">
        <f t="shared" si="80"/>
        <v>0.5</v>
      </c>
      <c r="F39" s="3">
        <f>12+16</f>
        <v>28</v>
      </c>
      <c r="G39" s="3">
        <f>12+1</f>
        <v>13</v>
      </c>
      <c r="H39">
        <f t="shared" si="81"/>
        <v>15</v>
      </c>
      <c r="I39">
        <f>60*1</f>
        <v>60</v>
      </c>
      <c r="L39">
        <f t="shared" si="82"/>
        <v>10</v>
      </c>
      <c r="M39">
        <f t="shared" si="83"/>
        <v>5</v>
      </c>
      <c r="N39">
        <f t="shared" si="60"/>
        <v>10</v>
      </c>
      <c r="O39">
        <f t="shared" si="85"/>
        <v>85</v>
      </c>
    </row>
    <row r="40" spans="1:15" x14ac:dyDescent="0.25">
      <c r="A40" s="3" t="s">
        <v>78</v>
      </c>
      <c r="B40" s="3">
        <f>1*8</f>
        <v>8</v>
      </c>
      <c r="C40" s="3">
        <f>1*12</f>
        <v>12</v>
      </c>
      <c r="D40" s="3">
        <f>1*1</f>
        <v>1</v>
      </c>
      <c r="E40" s="2">
        <f t="shared" ref="E40:E42" si="86">(B40)/(B40+C40+D40)</f>
        <v>0.38095238095238093</v>
      </c>
      <c r="F40" s="3">
        <f>6+12+6+11+4+4+7+16+7+1+3+15+5+7+0+10+8+3+5+1+4</f>
        <v>135</v>
      </c>
      <c r="G40" s="3">
        <f>7+17+6+8+8+9+8+10+8+10+10+7+1+3+15+4+12+20+0+0+5</f>
        <v>168</v>
      </c>
      <c r="H40">
        <f t="shared" ref="H40:H42" si="87">F40-G40</f>
        <v>-33</v>
      </c>
      <c r="K40">
        <f>20*3</f>
        <v>60</v>
      </c>
      <c r="L40">
        <f t="shared" ref="L40:L42" si="88">B40*10</f>
        <v>80</v>
      </c>
      <c r="M40">
        <f t="shared" ref="M40:M42" si="89">D40*5</f>
        <v>5</v>
      </c>
      <c r="N40">
        <f>10*7</f>
        <v>70</v>
      </c>
      <c r="O40">
        <f t="shared" ref="O40" si="90">SUM(I40:N40)</f>
        <v>215</v>
      </c>
    </row>
    <row r="41" spans="1:15" x14ac:dyDescent="0.25">
      <c r="A41" s="3" t="s">
        <v>133</v>
      </c>
      <c r="B41" s="3">
        <f>1*2</f>
        <v>2</v>
      </c>
      <c r="C41" s="3">
        <f>1*6</f>
        <v>6</v>
      </c>
      <c r="D41" s="3">
        <f>1*1</f>
        <v>1</v>
      </c>
      <c r="E41" s="2">
        <f t="shared" si="86"/>
        <v>0.22222222222222221</v>
      </c>
      <c r="F41" s="3">
        <f>2+6+0+5+6+3+3+5+1</f>
        <v>31</v>
      </c>
      <c r="G41" s="3">
        <f>19+5+12+13+6+7+15+4+8</f>
        <v>89</v>
      </c>
      <c r="H41">
        <f t="shared" si="87"/>
        <v>-58</v>
      </c>
      <c r="L41">
        <f t="shared" si="88"/>
        <v>20</v>
      </c>
      <c r="M41">
        <f t="shared" si="89"/>
        <v>5</v>
      </c>
      <c r="N41">
        <f>10*3</f>
        <v>30</v>
      </c>
      <c r="O41">
        <f t="shared" ref="O41:O42" si="91">SUM(I41:N41)</f>
        <v>55</v>
      </c>
    </row>
    <row r="42" spans="1:15" x14ac:dyDescent="0.25">
      <c r="A42" s="3" t="s">
        <v>158</v>
      </c>
      <c r="B42" s="3">
        <f>1*3</f>
        <v>3</v>
      </c>
      <c r="C42" s="3">
        <f>1*14</f>
        <v>14</v>
      </c>
      <c r="D42" s="3"/>
      <c r="E42" s="2">
        <f t="shared" si="86"/>
        <v>0.17647058823529413</v>
      </c>
      <c r="F42" s="3">
        <f>1+10+12+0+4+0+0+0+0+0+3+8+9+0+5+6+6</f>
        <v>64</v>
      </c>
      <c r="G42" s="3">
        <f>13+1+11+16+10+17+1+8+1+11+7+11+3+12+13+9+11</f>
        <v>155</v>
      </c>
      <c r="H42">
        <f t="shared" si="87"/>
        <v>-91</v>
      </c>
      <c r="J42">
        <f>40*1</f>
        <v>40</v>
      </c>
      <c r="L42">
        <f t="shared" si="88"/>
        <v>30</v>
      </c>
      <c r="M42">
        <f t="shared" si="89"/>
        <v>0</v>
      </c>
      <c r="N42">
        <f>10*5</f>
        <v>50</v>
      </c>
      <c r="O42">
        <f t="shared" si="91"/>
        <v>120</v>
      </c>
    </row>
    <row r="43" spans="1:15" x14ac:dyDescent="0.25">
      <c r="A43" s="3" t="s">
        <v>59</v>
      </c>
      <c r="B43" s="3">
        <f>1*6</f>
        <v>6</v>
      </c>
      <c r="C43" s="3">
        <f>1*6</f>
        <v>6</v>
      </c>
      <c r="D43" s="3">
        <f>1*2</f>
        <v>2</v>
      </c>
      <c r="E43" s="2">
        <f t="shared" si="80"/>
        <v>0.42857142857142855</v>
      </c>
      <c r="F43" s="3">
        <f>10+5+16+8+6+7+8+8+10+9+0+11+6+5</f>
        <v>109</v>
      </c>
      <c r="G43" s="3">
        <f>11+5+6+9+10+15+4+7+10+6+9+1+4+6</f>
        <v>103</v>
      </c>
      <c r="H43">
        <f t="shared" si="81"/>
        <v>6</v>
      </c>
      <c r="I43">
        <f>60*1</f>
        <v>60</v>
      </c>
      <c r="K43">
        <f>20*2</f>
        <v>40</v>
      </c>
      <c r="L43">
        <f t="shared" si="82"/>
        <v>60</v>
      </c>
      <c r="M43">
        <f t="shared" si="83"/>
        <v>10</v>
      </c>
      <c r="N43">
        <f>10*4</f>
        <v>40</v>
      </c>
      <c r="O43">
        <f t="shared" si="85"/>
        <v>210</v>
      </c>
    </row>
    <row r="44" spans="1:15" x14ac:dyDescent="0.25">
      <c r="A44" s="3" t="s">
        <v>31</v>
      </c>
      <c r="B44" s="3">
        <f>1*8</f>
        <v>8</v>
      </c>
      <c r="C44" s="3">
        <f>1*5</f>
        <v>5</v>
      </c>
      <c r="D44" s="3"/>
      <c r="E44" s="2">
        <f t="shared" si="80"/>
        <v>0.61538461538461542</v>
      </c>
      <c r="F44" s="3">
        <f>18+7+10+12+2+7+7+12+5+9+4+8+7</f>
        <v>108</v>
      </c>
      <c r="G44" s="3">
        <f>0+3+17+3+15+12+6+0+7+4+6+1+5</f>
        <v>79</v>
      </c>
      <c r="H44">
        <f t="shared" si="81"/>
        <v>29</v>
      </c>
      <c r="I44">
        <f>60*1</f>
        <v>60</v>
      </c>
      <c r="J44">
        <f>40*1</f>
        <v>40</v>
      </c>
      <c r="K44">
        <f>20*2</f>
        <v>40</v>
      </c>
      <c r="L44">
        <f t="shared" si="82"/>
        <v>80</v>
      </c>
      <c r="M44">
        <f t="shared" si="83"/>
        <v>0</v>
      </c>
      <c r="N44">
        <f>10*4</f>
        <v>40</v>
      </c>
      <c r="O44">
        <f t="shared" ref="O44" si="92">SUM(I44:N44)</f>
        <v>260</v>
      </c>
    </row>
    <row r="45" spans="1:15" x14ac:dyDescent="0.25">
      <c r="A45" s="3" t="s">
        <v>25</v>
      </c>
      <c r="B45" s="3">
        <f>1*5</f>
        <v>5</v>
      </c>
      <c r="C45" s="3">
        <f>1*10</f>
        <v>10</v>
      </c>
      <c r="D45" s="3"/>
      <c r="E45" s="2">
        <f t="shared" ref="E45:E50" si="93">(B45)/(B45+C45+D45)</f>
        <v>0.33333333333333331</v>
      </c>
      <c r="F45" s="3">
        <f>4+0+1+8+6+6+6+8+15+4+11+11+9+0+7</f>
        <v>96</v>
      </c>
      <c r="G45" s="3">
        <f>10+20+16+7+17+16+4+11+3+8+10+13+2+10+15</f>
        <v>162</v>
      </c>
      <c r="H45">
        <f t="shared" si="36"/>
        <v>-66</v>
      </c>
      <c r="K45">
        <f>20*1</f>
        <v>20</v>
      </c>
      <c r="L45">
        <f t="shared" si="37"/>
        <v>50</v>
      </c>
      <c r="M45">
        <f t="shared" si="38"/>
        <v>0</v>
      </c>
      <c r="N45">
        <f>10*5</f>
        <v>50</v>
      </c>
      <c r="O45">
        <f t="shared" ref="O45" si="94">SUM(I45:N45)</f>
        <v>120</v>
      </c>
    </row>
    <row r="46" spans="1:15" x14ac:dyDescent="0.25">
      <c r="A46" s="3" t="s">
        <v>195</v>
      </c>
      <c r="B46" s="3">
        <f>1*2</f>
        <v>2</v>
      </c>
      <c r="C46" s="3">
        <f>1*1</f>
        <v>1</v>
      </c>
      <c r="D46" s="3"/>
      <c r="E46" s="2">
        <f t="shared" si="93"/>
        <v>0.66666666666666663</v>
      </c>
      <c r="F46" s="3">
        <f>12+10+9</f>
        <v>31</v>
      </c>
      <c r="G46" s="3">
        <f>5+9+11</f>
        <v>25</v>
      </c>
      <c r="H46">
        <f t="shared" ref="H46" si="95">F46-G46</f>
        <v>6</v>
      </c>
      <c r="K46">
        <f>20*1</f>
        <v>20</v>
      </c>
      <c r="L46">
        <f t="shared" ref="L46" si="96">B46*10</f>
        <v>20</v>
      </c>
      <c r="M46">
        <f t="shared" ref="M46" si="97">D46*5</f>
        <v>0</v>
      </c>
      <c r="N46">
        <f t="shared" ref="N46" si="98">10*1</f>
        <v>10</v>
      </c>
      <c r="O46">
        <f t="shared" ref="O46" si="99">SUM(I46:N46)</f>
        <v>50</v>
      </c>
    </row>
    <row r="47" spans="1:15" x14ac:dyDescent="0.25">
      <c r="A47" s="3" t="s">
        <v>103</v>
      </c>
      <c r="B47" s="3">
        <f>1*2</f>
        <v>2</v>
      </c>
      <c r="C47" s="3">
        <f>1*3</f>
        <v>3</v>
      </c>
      <c r="D47" s="3"/>
      <c r="E47" s="2">
        <f t="shared" si="93"/>
        <v>0.4</v>
      </c>
      <c r="F47" s="3">
        <f>6+6+11+5+2</f>
        <v>30</v>
      </c>
      <c r="G47" s="3">
        <f>2+13+8+6+20</f>
        <v>49</v>
      </c>
      <c r="H47">
        <f t="shared" si="36"/>
        <v>-19</v>
      </c>
      <c r="K47">
        <f>20*2</f>
        <v>40</v>
      </c>
      <c r="L47">
        <f t="shared" si="37"/>
        <v>20</v>
      </c>
      <c r="M47">
        <f t="shared" si="38"/>
        <v>0</v>
      </c>
      <c r="N47">
        <f>10*2</f>
        <v>20</v>
      </c>
      <c r="O47">
        <f t="shared" ref="O47" si="100">SUM(I47:N47)</f>
        <v>80</v>
      </c>
    </row>
    <row r="48" spans="1:15" x14ac:dyDescent="0.25">
      <c r="A48" s="3" t="s">
        <v>38</v>
      </c>
      <c r="B48" s="3">
        <f>1*1</f>
        <v>1</v>
      </c>
      <c r="C48" s="3">
        <f>1*2</f>
        <v>2</v>
      </c>
      <c r="D48" s="3"/>
      <c r="E48" s="2">
        <f t="shared" si="93"/>
        <v>0.33333333333333331</v>
      </c>
      <c r="F48" s="3">
        <f>20+7+1</f>
        <v>28</v>
      </c>
      <c r="G48" s="3">
        <f>0+8+7</f>
        <v>15</v>
      </c>
      <c r="H48">
        <f t="shared" si="36"/>
        <v>13</v>
      </c>
      <c r="K48">
        <f>20*1</f>
        <v>20</v>
      </c>
      <c r="L48">
        <f t="shared" si="37"/>
        <v>10</v>
      </c>
      <c r="M48">
        <f t="shared" si="38"/>
        <v>0</v>
      </c>
      <c r="N48">
        <f t="shared" si="60"/>
        <v>10</v>
      </c>
      <c r="O48">
        <f t="shared" ref="O48:O50" si="101">SUM(I48:N48)</f>
        <v>40</v>
      </c>
    </row>
    <row r="49" spans="1:15" x14ac:dyDescent="0.25">
      <c r="A49" s="3" t="s">
        <v>177</v>
      </c>
      <c r="B49" s="3">
        <f>1*2</f>
        <v>2</v>
      </c>
      <c r="C49" s="3">
        <f>1*1</f>
        <v>1</v>
      </c>
      <c r="D49" s="3"/>
      <c r="E49" s="2">
        <f t="shared" si="93"/>
        <v>0.66666666666666663</v>
      </c>
      <c r="F49" s="3">
        <f>13+13+4</f>
        <v>30</v>
      </c>
      <c r="G49" s="3">
        <f>1+0+7</f>
        <v>8</v>
      </c>
      <c r="H49">
        <f t="shared" si="36"/>
        <v>22</v>
      </c>
      <c r="L49">
        <f t="shared" si="37"/>
        <v>20</v>
      </c>
      <c r="M49">
        <f t="shared" si="38"/>
        <v>0</v>
      </c>
      <c r="N49">
        <f>10*1</f>
        <v>10</v>
      </c>
      <c r="O49">
        <f t="shared" si="101"/>
        <v>30</v>
      </c>
    </row>
    <row r="50" spans="1:15" x14ac:dyDescent="0.25">
      <c r="A50" s="3" t="s">
        <v>135</v>
      </c>
      <c r="B50" s="3">
        <f>1*3</f>
        <v>3</v>
      </c>
      <c r="C50" s="3"/>
      <c r="D50" s="3"/>
      <c r="E50" s="2">
        <f t="shared" si="93"/>
        <v>1</v>
      </c>
      <c r="F50" s="3">
        <f>5+14+15</f>
        <v>34</v>
      </c>
      <c r="G50" s="3">
        <f>3+4+0</f>
        <v>7</v>
      </c>
      <c r="H50">
        <f t="shared" ref="H50:H52" si="102">F50-G50</f>
        <v>27</v>
      </c>
      <c r="I50">
        <f>60*1</f>
        <v>60</v>
      </c>
      <c r="L50">
        <f t="shared" ref="L50:L52" si="103">B50*10</f>
        <v>30</v>
      </c>
      <c r="M50">
        <f t="shared" ref="M50:M52" si="104">D50*5</f>
        <v>0</v>
      </c>
      <c r="N50">
        <f t="shared" si="60"/>
        <v>10</v>
      </c>
      <c r="O50">
        <f t="shared" si="101"/>
        <v>100</v>
      </c>
    </row>
    <row r="51" spans="1:15" x14ac:dyDescent="0.25">
      <c r="A51" s="3" t="s">
        <v>178</v>
      </c>
      <c r="B51" s="3">
        <f>1*5</f>
        <v>5</v>
      </c>
      <c r="C51" s="3"/>
      <c r="D51" s="3"/>
      <c r="E51" s="2">
        <f t="shared" ref="E51:E52" si="105">(B51)/(B51+C51+D51)</f>
        <v>1</v>
      </c>
      <c r="F51" s="3">
        <f>13+10+10+15+8</f>
        <v>56</v>
      </c>
      <c r="G51" s="3">
        <f>2+0+3+0+5</f>
        <v>10</v>
      </c>
      <c r="H51">
        <f t="shared" si="102"/>
        <v>46</v>
      </c>
      <c r="I51">
        <f>60*1</f>
        <v>60</v>
      </c>
      <c r="L51">
        <f t="shared" si="103"/>
        <v>50</v>
      </c>
      <c r="M51">
        <f t="shared" si="104"/>
        <v>0</v>
      </c>
      <c r="N51">
        <f>10*1</f>
        <v>10</v>
      </c>
      <c r="O51">
        <f t="shared" ref="O51" si="106">SUM(I51:N51)</f>
        <v>120</v>
      </c>
    </row>
    <row r="52" spans="1:15" x14ac:dyDescent="0.25">
      <c r="A52" s="3" t="s">
        <v>219</v>
      </c>
      <c r="B52" s="3">
        <f>1*2</f>
        <v>2</v>
      </c>
      <c r="C52" s="3">
        <f>1*2</f>
        <v>2</v>
      </c>
      <c r="D52" s="3"/>
      <c r="E52" s="2">
        <f t="shared" si="105"/>
        <v>0.5</v>
      </c>
      <c r="F52" s="3">
        <f>5+1+6+5</f>
        <v>17</v>
      </c>
      <c r="G52" s="3">
        <f>4+11+2+7</f>
        <v>24</v>
      </c>
      <c r="H52">
        <f t="shared" si="102"/>
        <v>-7</v>
      </c>
      <c r="J52">
        <f>40*1</f>
        <v>40</v>
      </c>
      <c r="L52">
        <f t="shared" si="103"/>
        <v>20</v>
      </c>
      <c r="M52">
        <f t="shared" si="104"/>
        <v>0</v>
      </c>
      <c r="N52">
        <f>10*1</f>
        <v>10</v>
      </c>
      <c r="O52">
        <f t="shared" ref="O52" si="107">SUM(I52:N52)</f>
        <v>70</v>
      </c>
    </row>
    <row r="53" spans="1:15" x14ac:dyDescent="0.25">
      <c r="B53" s="3"/>
      <c r="C53" s="3"/>
      <c r="D53" s="3"/>
      <c r="E53" s="2" t="e">
        <f t="shared" si="35"/>
        <v>#DIV/0!</v>
      </c>
      <c r="F53" s="3"/>
      <c r="G53" s="3"/>
      <c r="H53">
        <f t="shared" si="36"/>
        <v>0</v>
      </c>
      <c r="L53">
        <f t="shared" si="37"/>
        <v>0</v>
      </c>
      <c r="M53">
        <f t="shared" si="38"/>
        <v>0</v>
      </c>
      <c r="N53">
        <f t="shared" si="60"/>
        <v>10</v>
      </c>
      <c r="O53">
        <f t="shared" ref="O53" si="108">SUM(I53:N53)</f>
        <v>10</v>
      </c>
    </row>
    <row r="54" spans="1:15" x14ac:dyDescent="0.25">
      <c r="B54" s="3"/>
      <c r="C54" s="3"/>
      <c r="D54" s="3"/>
      <c r="E54" s="2" t="e">
        <f t="shared" si="35"/>
        <v>#DIV/0!</v>
      </c>
      <c r="F54" s="3"/>
      <c r="G54" s="3"/>
      <c r="H54">
        <f t="shared" si="36"/>
        <v>0</v>
      </c>
      <c r="L54">
        <f t="shared" si="37"/>
        <v>0</v>
      </c>
      <c r="M54">
        <f t="shared" si="38"/>
        <v>0</v>
      </c>
      <c r="N54">
        <f t="shared" si="60"/>
        <v>10</v>
      </c>
      <c r="O54">
        <f t="shared" ref="O54" si="109">SUM(I54:N54)</f>
        <v>10</v>
      </c>
    </row>
    <row r="55" spans="1:15" x14ac:dyDescent="0.25">
      <c r="B55" s="3"/>
      <c r="C55" s="3"/>
      <c r="D55" s="3"/>
      <c r="E55" s="2" t="e">
        <f t="shared" si="35"/>
        <v>#DIV/0!</v>
      </c>
      <c r="F55" s="3"/>
      <c r="G55" s="3"/>
      <c r="H55">
        <f t="shared" si="36"/>
        <v>0</v>
      </c>
      <c r="L55">
        <f t="shared" si="37"/>
        <v>0</v>
      </c>
      <c r="M55">
        <f t="shared" si="38"/>
        <v>0</v>
      </c>
      <c r="N55">
        <f t="shared" si="60"/>
        <v>10</v>
      </c>
      <c r="O55">
        <f t="shared" ref="O55" si="110">SUM(I55:N55)</f>
        <v>10</v>
      </c>
    </row>
    <row r="56" spans="1:15" x14ac:dyDescent="0.25">
      <c r="B56" s="3"/>
      <c r="C56" s="3"/>
      <c r="D56" s="3"/>
      <c r="E56" s="2" t="e">
        <f t="shared" si="35"/>
        <v>#DIV/0!</v>
      </c>
      <c r="F56" s="3"/>
      <c r="G56" s="3"/>
      <c r="H56">
        <f t="shared" si="36"/>
        <v>0</v>
      </c>
      <c r="L56">
        <f t="shared" si="37"/>
        <v>0</v>
      </c>
      <c r="M56">
        <f t="shared" si="38"/>
        <v>0</v>
      </c>
      <c r="N56">
        <f t="shared" si="60"/>
        <v>10</v>
      </c>
      <c r="O56">
        <f t="shared" ref="O56" si="111">SUM(I56:N56)</f>
        <v>10</v>
      </c>
    </row>
    <row r="57" spans="1:15" x14ac:dyDescent="0.25">
      <c r="B57" s="3"/>
      <c r="C57" s="3"/>
      <c r="D57" s="3"/>
      <c r="E57" s="2" t="e">
        <f t="shared" si="35"/>
        <v>#DIV/0!</v>
      </c>
      <c r="F57" s="3"/>
      <c r="G57" s="3"/>
      <c r="H57">
        <f t="shared" si="36"/>
        <v>0</v>
      </c>
      <c r="L57">
        <f t="shared" si="37"/>
        <v>0</v>
      </c>
      <c r="M57">
        <f t="shared" si="38"/>
        <v>0</v>
      </c>
      <c r="N57">
        <f t="shared" si="60"/>
        <v>10</v>
      </c>
      <c r="O57">
        <f t="shared" ref="O57" si="112">SUM(I57:N57)</f>
        <v>10</v>
      </c>
    </row>
    <row r="58" spans="1:15" x14ac:dyDescent="0.25">
      <c r="B58" s="3"/>
      <c r="C58" s="3"/>
      <c r="D58" s="3"/>
      <c r="E58" s="2" t="e">
        <f>(B58)/(B58+C58+D58)</f>
        <v>#DIV/0!</v>
      </c>
      <c r="F58" s="3"/>
      <c r="G58" s="3"/>
      <c r="H58">
        <f t="shared" si="36"/>
        <v>0</v>
      </c>
      <c r="L58">
        <f t="shared" si="37"/>
        <v>0</v>
      </c>
      <c r="M58">
        <f t="shared" si="38"/>
        <v>0</v>
      </c>
      <c r="N58">
        <f t="shared" si="60"/>
        <v>10</v>
      </c>
      <c r="O58">
        <f t="shared" ref="O58" si="113">SUM(I58:N58)</f>
        <v>10</v>
      </c>
    </row>
    <row r="59" spans="1:15" x14ac:dyDescent="0.25">
      <c r="B59" s="3"/>
      <c r="C59" s="3"/>
      <c r="D59" s="3"/>
      <c r="E59" s="2" t="e">
        <f t="shared" ref="E59:E61" si="114">(B59)/(B59+C59+D59)</f>
        <v>#DIV/0!</v>
      </c>
      <c r="F59" s="3"/>
      <c r="G59" s="3"/>
      <c r="H59">
        <f t="shared" si="36"/>
        <v>0</v>
      </c>
      <c r="L59">
        <f t="shared" si="37"/>
        <v>0</v>
      </c>
      <c r="M59">
        <f t="shared" si="38"/>
        <v>0</v>
      </c>
      <c r="N59">
        <f t="shared" si="60"/>
        <v>10</v>
      </c>
      <c r="O59">
        <f t="shared" ref="O59" si="115">SUM(I59:N59)</f>
        <v>10</v>
      </c>
    </row>
    <row r="60" spans="1:15" x14ac:dyDescent="0.25">
      <c r="B60" s="3"/>
      <c r="C60" s="3"/>
      <c r="D60" s="3"/>
      <c r="E60" s="2" t="e">
        <f t="shared" si="114"/>
        <v>#DIV/0!</v>
      </c>
      <c r="F60" s="3"/>
      <c r="G60" s="3"/>
      <c r="H60">
        <f t="shared" si="36"/>
        <v>0</v>
      </c>
      <c r="L60">
        <f t="shared" si="37"/>
        <v>0</v>
      </c>
      <c r="M60">
        <f t="shared" si="38"/>
        <v>0</v>
      </c>
      <c r="N60">
        <f t="shared" si="60"/>
        <v>10</v>
      </c>
      <c r="O60">
        <f t="shared" ref="O60" si="116">SUM(I60:N60)</f>
        <v>10</v>
      </c>
    </row>
    <row r="61" spans="1:15" x14ac:dyDescent="0.25">
      <c r="B61" s="3"/>
      <c r="C61" s="3"/>
      <c r="D61" s="3"/>
      <c r="E61" s="2" t="e">
        <f t="shared" si="114"/>
        <v>#DIV/0!</v>
      </c>
      <c r="F61" s="3"/>
      <c r="G61" s="3"/>
      <c r="H61">
        <f t="shared" si="36"/>
        <v>0</v>
      </c>
      <c r="L61">
        <f t="shared" si="37"/>
        <v>0</v>
      </c>
      <c r="M61">
        <f t="shared" si="38"/>
        <v>0</v>
      </c>
      <c r="N61">
        <f t="shared" si="60"/>
        <v>10</v>
      </c>
      <c r="O61">
        <f t="shared" ref="O61" si="117">SUM(I61:N61)</f>
        <v>10</v>
      </c>
    </row>
    <row r="62" spans="1:15" x14ac:dyDescent="0.25">
      <c r="B62" s="3"/>
      <c r="C62" s="3"/>
      <c r="D62" s="3"/>
      <c r="E62" s="2" t="e">
        <f>(B62)/(B62+C62+D62)</f>
        <v>#DIV/0!</v>
      </c>
      <c r="F62" s="3"/>
      <c r="G62" s="3"/>
      <c r="H62">
        <f t="shared" si="36"/>
        <v>0</v>
      </c>
      <c r="L62">
        <f t="shared" si="37"/>
        <v>0</v>
      </c>
      <c r="M62">
        <f t="shared" si="38"/>
        <v>0</v>
      </c>
      <c r="N62">
        <f t="shared" si="60"/>
        <v>10</v>
      </c>
      <c r="O62">
        <f t="shared" ref="O62" si="118">SUM(I62:N62)</f>
        <v>10</v>
      </c>
    </row>
    <row r="63" spans="1:15" x14ac:dyDescent="0.25">
      <c r="B63" s="3"/>
      <c r="C63" s="3"/>
      <c r="D63" s="3"/>
      <c r="E63" s="2" t="e">
        <f t="shared" ref="E63:E81" si="119">(B63)/(B63+C63+D63)</f>
        <v>#DIV/0!</v>
      </c>
      <c r="F63" s="3"/>
      <c r="G63" s="3"/>
      <c r="H63">
        <f t="shared" si="36"/>
        <v>0</v>
      </c>
      <c r="L63">
        <f t="shared" si="37"/>
        <v>0</v>
      </c>
      <c r="M63">
        <f t="shared" si="38"/>
        <v>0</v>
      </c>
      <c r="N63">
        <f t="shared" si="60"/>
        <v>10</v>
      </c>
      <c r="O63">
        <f t="shared" ref="O63:O67" si="120">SUM(I63:N63)</f>
        <v>10</v>
      </c>
    </row>
    <row r="64" spans="1:15" x14ac:dyDescent="0.25">
      <c r="B64" s="3"/>
      <c r="C64" s="3"/>
      <c r="D64" s="3"/>
      <c r="E64" s="2" t="e">
        <f>(B64)/(B64+C64+D64)</f>
        <v>#DIV/0!</v>
      </c>
      <c r="F64" s="3"/>
      <c r="G64" s="3"/>
      <c r="H64">
        <f t="shared" si="36"/>
        <v>0</v>
      </c>
      <c r="L64">
        <f t="shared" si="37"/>
        <v>0</v>
      </c>
      <c r="M64">
        <f t="shared" si="38"/>
        <v>0</v>
      </c>
      <c r="N64">
        <f t="shared" si="60"/>
        <v>10</v>
      </c>
      <c r="O64">
        <f t="shared" si="120"/>
        <v>10</v>
      </c>
    </row>
    <row r="65" spans="2:15" x14ac:dyDescent="0.25">
      <c r="B65" s="3"/>
      <c r="C65" s="3"/>
      <c r="D65" s="3"/>
      <c r="E65" s="2" t="e">
        <f t="shared" ref="E65" si="121">(B65)/(B65+C65+D65)</f>
        <v>#DIV/0!</v>
      </c>
      <c r="F65" s="3"/>
      <c r="G65" s="3"/>
      <c r="H65">
        <f>F65-G65</f>
        <v>0</v>
      </c>
      <c r="L65">
        <f t="shared" si="37"/>
        <v>0</v>
      </c>
      <c r="M65">
        <f t="shared" si="38"/>
        <v>0</v>
      </c>
      <c r="N65">
        <f t="shared" si="60"/>
        <v>10</v>
      </c>
      <c r="O65">
        <f t="shared" ref="O65" si="122">SUM(I65:N65)</f>
        <v>10</v>
      </c>
    </row>
    <row r="66" spans="2:15" x14ac:dyDescent="0.25">
      <c r="B66" s="3"/>
      <c r="C66" s="3"/>
      <c r="D66" s="3"/>
      <c r="E66" s="2" t="e">
        <f t="shared" si="119"/>
        <v>#DIV/0!</v>
      </c>
      <c r="F66" s="3"/>
      <c r="G66" s="3"/>
      <c r="H66">
        <f t="shared" si="36"/>
        <v>0</v>
      </c>
      <c r="L66">
        <f t="shared" si="37"/>
        <v>0</v>
      </c>
      <c r="M66">
        <f t="shared" si="38"/>
        <v>0</v>
      </c>
      <c r="O66">
        <f t="shared" si="120"/>
        <v>0</v>
      </c>
    </row>
    <row r="67" spans="2:15" x14ac:dyDescent="0.25">
      <c r="B67" s="3"/>
      <c r="C67" s="3"/>
      <c r="D67" s="3"/>
      <c r="E67" s="2" t="e">
        <f t="shared" si="119"/>
        <v>#DIV/0!</v>
      </c>
      <c r="F67" s="3"/>
      <c r="G67" s="3"/>
      <c r="H67">
        <f t="shared" si="36"/>
        <v>0</v>
      </c>
      <c r="L67">
        <f t="shared" si="37"/>
        <v>0</v>
      </c>
      <c r="M67">
        <f t="shared" si="38"/>
        <v>0</v>
      </c>
      <c r="O67">
        <f t="shared" si="120"/>
        <v>0</v>
      </c>
    </row>
    <row r="68" spans="2:15" x14ac:dyDescent="0.25">
      <c r="B68" s="3"/>
      <c r="C68" s="3"/>
      <c r="D68" s="3"/>
      <c r="E68" s="2" t="e">
        <f t="shared" si="119"/>
        <v>#DIV/0!</v>
      </c>
      <c r="F68" s="3"/>
      <c r="G68" s="3"/>
      <c r="H68">
        <f t="shared" si="36"/>
        <v>0</v>
      </c>
      <c r="L68">
        <f t="shared" si="37"/>
        <v>0</v>
      </c>
      <c r="M68">
        <f t="shared" si="38"/>
        <v>0</v>
      </c>
      <c r="O68">
        <f t="shared" ref="O68:O69" si="123">SUM(I68:N68)</f>
        <v>0</v>
      </c>
    </row>
    <row r="69" spans="2:15" x14ac:dyDescent="0.25">
      <c r="B69" s="3"/>
      <c r="C69" s="3"/>
      <c r="D69" s="3"/>
      <c r="E69" s="2" t="e">
        <f t="shared" si="119"/>
        <v>#DIV/0!</v>
      </c>
      <c r="F69" s="3"/>
      <c r="G69" s="3"/>
      <c r="H69">
        <f t="shared" si="36"/>
        <v>0</v>
      </c>
      <c r="L69">
        <f t="shared" si="37"/>
        <v>0</v>
      </c>
      <c r="M69">
        <f t="shared" si="38"/>
        <v>0</v>
      </c>
      <c r="O69">
        <f t="shared" si="123"/>
        <v>0</v>
      </c>
    </row>
    <row r="70" spans="2:15" x14ac:dyDescent="0.25">
      <c r="B70" s="3"/>
      <c r="C70" s="3"/>
      <c r="D70" s="3"/>
      <c r="E70" s="2" t="e">
        <f t="shared" si="119"/>
        <v>#DIV/0!</v>
      </c>
      <c r="F70" s="3"/>
      <c r="G70" s="3"/>
      <c r="H70">
        <f t="shared" si="36"/>
        <v>0</v>
      </c>
      <c r="L70">
        <f t="shared" si="37"/>
        <v>0</v>
      </c>
      <c r="M70">
        <f t="shared" si="38"/>
        <v>0</v>
      </c>
      <c r="O70">
        <f>SUM(I70:N70)</f>
        <v>0</v>
      </c>
    </row>
    <row r="71" spans="2:15" x14ac:dyDescent="0.25">
      <c r="B71" s="3"/>
      <c r="C71" s="3"/>
      <c r="D71" s="3"/>
      <c r="E71" s="2" t="e">
        <f t="shared" si="119"/>
        <v>#DIV/0!</v>
      </c>
      <c r="F71" s="3"/>
      <c r="G71" s="3"/>
      <c r="H71">
        <f t="shared" si="36"/>
        <v>0</v>
      </c>
      <c r="L71">
        <f t="shared" si="37"/>
        <v>0</v>
      </c>
      <c r="M71">
        <f t="shared" si="38"/>
        <v>0</v>
      </c>
      <c r="O71">
        <f t="shared" ref="O71:O81" si="124">SUM(I71:N71)</f>
        <v>0</v>
      </c>
    </row>
    <row r="72" spans="2:15" x14ac:dyDescent="0.25">
      <c r="B72" s="3"/>
      <c r="C72" s="3"/>
      <c r="D72" s="3"/>
      <c r="E72" s="2" t="e">
        <f t="shared" si="119"/>
        <v>#DIV/0!</v>
      </c>
      <c r="F72" s="3"/>
      <c r="G72" s="3"/>
      <c r="H72">
        <f t="shared" si="36"/>
        <v>0</v>
      </c>
      <c r="L72">
        <f t="shared" si="37"/>
        <v>0</v>
      </c>
      <c r="M72">
        <f t="shared" si="38"/>
        <v>0</v>
      </c>
      <c r="O72">
        <f t="shared" si="124"/>
        <v>0</v>
      </c>
    </row>
    <row r="73" spans="2:15" x14ac:dyDescent="0.25">
      <c r="B73" s="3"/>
      <c r="C73" s="3"/>
      <c r="D73" s="3"/>
      <c r="E73" s="2" t="e">
        <f t="shared" si="119"/>
        <v>#DIV/0!</v>
      </c>
      <c r="F73" s="3"/>
      <c r="G73" s="3"/>
      <c r="H73">
        <f t="shared" si="36"/>
        <v>0</v>
      </c>
      <c r="L73">
        <f t="shared" si="37"/>
        <v>0</v>
      </c>
      <c r="M73">
        <f t="shared" si="38"/>
        <v>0</v>
      </c>
      <c r="O73">
        <f t="shared" si="124"/>
        <v>0</v>
      </c>
    </row>
    <row r="74" spans="2:15" x14ac:dyDescent="0.25">
      <c r="B74" s="3"/>
      <c r="C74" s="3"/>
      <c r="D74" s="3"/>
      <c r="E74" s="2" t="e">
        <f t="shared" si="119"/>
        <v>#DIV/0!</v>
      </c>
      <c r="F74" s="3"/>
      <c r="G74" s="3"/>
      <c r="H74">
        <f t="shared" si="36"/>
        <v>0</v>
      </c>
      <c r="L74">
        <f t="shared" si="37"/>
        <v>0</v>
      </c>
      <c r="M74">
        <f t="shared" si="38"/>
        <v>0</v>
      </c>
      <c r="O74">
        <f t="shared" si="124"/>
        <v>0</v>
      </c>
    </row>
    <row r="75" spans="2:15" x14ac:dyDescent="0.25">
      <c r="B75" s="3"/>
      <c r="C75" s="3"/>
      <c r="D75" s="3"/>
      <c r="E75" s="2" t="e">
        <f t="shared" si="119"/>
        <v>#DIV/0!</v>
      </c>
      <c r="F75" s="3"/>
      <c r="G75" s="3"/>
      <c r="H75">
        <f t="shared" si="36"/>
        <v>0</v>
      </c>
      <c r="L75">
        <f t="shared" si="37"/>
        <v>0</v>
      </c>
      <c r="M75">
        <f t="shared" si="38"/>
        <v>0</v>
      </c>
      <c r="O75">
        <f t="shared" si="124"/>
        <v>0</v>
      </c>
    </row>
    <row r="76" spans="2:15" x14ac:dyDescent="0.25">
      <c r="B76" s="3"/>
      <c r="C76" s="3"/>
      <c r="D76" s="3"/>
      <c r="E76" s="2" t="e">
        <f t="shared" si="119"/>
        <v>#DIV/0!</v>
      </c>
      <c r="F76" s="3"/>
      <c r="G76" s="3"/>
      <c r="H76">
        <f>F76-G76</f>
        <v>0</v>
      </c>
      <c r="L76">
        <f t="shared" si="37"/>
        <v>0</v>
      </c>
      <c r="M76">
        <f t="shared" si="38"/>
        <v>0</v>
      </c>
      <c r="O76">
        <f t="shared" si="124"/>
        <v>0</v>
      </c>
    </row>
    <row r="77" spans="2:15" x14ac:dyDescent="0.25">
      <c r="B77" s="3"/>
      <c r="C77" s="3"/>
      <c r="D77" s="3"/>
      <c r="E77" s="2" t="e">
        <f t="shared" si="119"/>
        <v>#DIV/0!</v>
      </c>
      <c r="F77" s="3"/>
      <c r="G77" s="3"/>
      <c r="H77">
        <f t="shared" si="36"/>
        <v>0</v>
      </c>
      <c r="L77">
        <f t="shared" si="37"/>
        <v>0</v>
      </c>
      <c r="M77">
        <f t="shared" si="38"/>
        <v>0</v>
      </c>
      <c r="O77">
        <f t="shared" si="124"/>
        <v>0</v>
      </c>
    </row>
    <row r="78" spans="2:15" x14ac:dyDescent="0.25">
      <c r="B78" s="3"/>
      <c r="C78" s="3"/>
      <c r="D78" s="3"/>
      <c r="E78" s="2" t="e">
        <f t="shared" si="119"/>
        <v>#DIV/0!</v>
      </c>
      <c r="F78" s="3"/>
      <c r="G78" s="3"/>
      <c r="H78">
        <f t="shared" si="36"/>
        <v>0</v>
      </c>
      <c r="L78">
        <f t="shared" si="37"/>
        <v>0</v>
      </c>
      <c r="M78">
        <f t="shared" si="38"/>
        <v>0</v>
      </c>
      <c r="O78">
        <f t="shared" si="124"/>
        <v>0</v>
      </c>
    </row>
    <row r="79" spans="2:15" x14ac:dyDescent="0.25">
      <c r="B79" s="3"/>
      <c r="C79" s="3"/>
      <c r="D79" s="3"/>
      <c r="E79" s="2" t="e">
        <f t="shared" si="119"/>
        <v>#DIV/0!</v>
      </c>
      <c r="F79" s="3"/>
      <c r="G79" s="3"/>
      <c r="H79">
        <f t="shared" si="36"/>
        <v>0</v>
      </c>
      <c r="L79">
        <f t="shared" si="37"/>
        <v>0</v>
      </c>
      <c r="M79">
        <f t="shared" si="38"/>
        <v>0</v>
      </c>
      <c r="O79">
        <f t="shared" si="124"/>
        <v>0</v>
      </c>
    </row>
    <row r="80" spans="2:15" x14ac:dyDescent="0.25">
      <c r="B80" s="3"/>
      <c r="C80" s="3"/>
      <c r="D80" s="3"/>
      <c r="E80" s="2" t="e">
        <f t="shared" si="119"/>
        <v>#DIV/0!</v>
      </c>
      <c r="F80" s="3"/>
      <c r="G80" s="3"/>
      <c r="H80">
        <f t="shared" si="36"/>
        <v>0</v>
      </c>
      <c r="L80">
        <f t="shared" si="37"/>
        <v>0</v>
      </c>
      <c r="M80">
        <f t="shared" si="38"/>
        <v>0</v>
      </c>
      <c r="O80">
        <f t="shared" si="124"/>
        <v>0</v>
      </c>
    </row>
    <row r="81" spans="2:15" x14ac:dyDescent="0.25">
      <c r="B81" s="3"/>
      <c r="C81" s="3"/>
      <c r="D81" s="3"/>
      <c r="E81" s="2" t="e">
        <f t="shared" si="119"/>
        <v>#DIV/0!</v>
      </c>
      <c r="F81" s="3"/>
      <c r="G81" s="3"/>
      <c r="H81">
        <f t="shared" si="36"/>
        <v>0</v>
      </c>
      <c r="L81">
        <f t="shared" si="37"/>
        <v>0</v>
      </c>
      <c r="M81">
        <f t="shared" si="38"/>
        <v>0</v>
      </c>
      <c r="O81">
        <f t="shared" si="124"/>
        <v>0</v>
      </c>
    </row>
    <row r="82" spans="2:15" x14ac:dyDescent="0.25">
      <c r="B82" s="3"/>
      <c r="C82" s="3"/>
      <c r="D82" s="3"/>
      <c r="E82" s="2" t="e">
        <f t="shared" si="35"/>
        <v>#DIV/0!</v>
      </c>
      <c r="F82" s="3"/>
      <c r="G82" s="3"/>
      <c r="H82">
        <f t="shared" si="36"/>
        <v>0</v>
      </c>
      <c r="L82">
        <f t="shared" si="37"/>
        <v>0</v>
      </c>
      <c r="M82">
        <f t="shared" si="38"/>
        <v>0</v>
      </c>
      <c r="O82">
        <f t="shared" si="39"/>
        <v>0</v>
      </c>
    </row>
    <row r="83" spans="2:15" x14ac:dyDescent="0.25">
      <c r="B83" s="3"/>
      <c r="C83" s="3"/>
      <c r="D83" s="3"/>
      <c r="E83" s="2" t="e">
        <f t="shared" si="35"/>
        <v>#DIV/0!</v>
      </c>
      <c r="F83" s="3"/>
      <c r="G83" s="3"/>
      <c r="H83">
        <f t="shared" si="36"/>
        <v>0</v>
      </c>
      <c r="L83">
        <f t="shared" si="37"/>
        <v>0</v>
      </c>
      <c r="M83">
        <f t="shared" si="38"/>
        <v>0</v>
      </c>
      <c r="O83">
        <f t="shared" ref="O83:O96" si="125">SUM(I83:N83)</f>
        <v>0</v>
      </c>
    </row>
    <row r="84" spans="2:15" x14ac:dyDescent="0.25">
      <c r="B84" s="3"/>
      <c r="C84" s="3"/>
      <c r="D84" s="3"/>
      <c r="E84" s="2" t="e">
        <f t="shared" si="35"/>
        <v>#DIV/0!</v>
      </c>
      <c r="F84" s="3"/>
      <c r="G84" s="3"/>
      <c r="H84">
        <f t="shared" si="36"/>
        <v>0</v>
      </c>
      <c r="L84">
        <f t="shared" si="37"/>
        <v>0</v>
      </c>
      <c r="M84">
        <f t="shared" si="38"/>
        <v>0</v>
      </c>
      <c r="O84">
        <f t="shared" si="125"/>
        <v>0</v>
      </c>
    </row>
    <row r="85" spans="2:15" x14ac:dyDescent="0.25">
      <c r="B85" s="3"/>
      <c r="C85" s="3"/>
      <c r="D85" s="3"/>
      <c r="E85" s="2" t="e">
        <f t="shared" si="35"/>
        <v>#DIV/0!</v>
      </c>
      <c r="F85" s="3"/>
      <c r="G85" s="3"/>
      <c r="H85">
        <f t="shared" si="36"/>
        <v>0</v>
      </c>
      <c r="L85">
        <f t="shared" si="37"/>
        <v>0</v>
      </c>
      <c r="M85">
        <f t="shared" si="38"/>
        <v>0</v>
      </c>
      <c r="O85">
        <f t="shared" si="125"/>
        <v>0</v>
      </c>
    </row>
    <row r="86" spans="2:15" x14ac:dyDescent="0.25">
      <c r="B86" s="3"/>
      <c r="C86" s="3"/>
      <c r="D86" s="3"/>
      <c r="E86" s="2" t="e">
        <f t="shared" si="35"/>
        <v>#DIV/0!</v>
      </c>
      <c r="F86" s="3"/>
      <c r="G86" s="3"/>
      <c r="H86">
        <f t="shared" si="36"/>
        <v>0</v>
      </c>
      <c r="L86">
        <f t="shared" si="37"/>
        <v>0</v>
      </c>
      <c r="M86">
        <f t="shared" si="38"/>
        <v>0</v>
      </c>
      <c r="O86">
        <f t="shared" si="125"/>
        <v>0</v>
      </c>
    </row>
    <row r="87" spans="2:15" x14ac:dyDescent="0.25">
      <c r="B87" s="3"/>
      <c r="C87" s="3"/>
      <c r="D87" s="3"/>
      <c r="E87" s="2" t="e">
        <f t="shared" si="35"/>
        <v>#DIV/0!</v>
      </c>
      <c r="F87" s="3"/>
      <c r="G87" s="3"/>
      <c r="H87">
        <f t="shared" si="36"/>
        <v>0</v>
      </c>
      <c r="L87">
        <f t="shared" si="37"/>
        <v>0</v>
      </c>
      <c r="M87">
        <f t="shared" si="38"/>
        <v>0</v>
      </c>
      <c r="O87">
        <f t="shared" si="125"/>
        <v>0</v>
      </c>
    </row>
    <row r="88" spans="2:15" x14ac:dyDescent="0.25">
      <c r="B88" s="3"/>
      <c r="C88" s="3"/>
      <c r="D88" s="3"/>
      <c r="E88" s="2" t="e">
        <f t="shared" si="35"/>
        <v>#DIV/0!</v>
      </c>
      <c r="F88" s="3"/>
      <c r="G88" s="3"/>
      <c r="H88">
        <f t="shared" si="36"/>
        <v>0</v>
      </c>
      <c r="L88">
        <f t="shared" si="37"/>
        <v>0</v>
      </c>
      <c r="M88">
        <f t="shared" si="38"/>
        <v>0</v>
      </c>
      <c r="O88">
        <f t="shared" si="125"/>
        <v>0</v>
      </c>
    </row>
    <row r="89" spans="2:15" x14ac:dyDescent="0.25">
      <c r="B89" s="3"/>
      <c r="C89" s="3"/>
      <c r="D89" s="3"/>
      <c r="E89" s="2" t="e">
        <f t="shared" si="35"/>
        <v>#DIV/0!</v>
      </c>
      <c r="F89" s="3"/>
      <c r="G89" s="3"/>
      <c r="H89">
        <f t="shared" si="36"/>
        <v>0</v>
      </c>
      <c r="L89">
        <f t="shared" si="37"/>
        <v>0</v>
      </c>
      <c r="M89">
        <f t="shared" si="38"/>
        <v>0</v>
      </c>
      <c r="O89">
        <f t="shared" si="125"/>
        <v>0</v>
      </c>
    </row>
    <row r="90" spans="2:15" x14ac:dyDescent="0.25">
      <c r="B90" s="3"/>
      <c r="C90" s="3"/>
      <c r="D90" s="3"/>
      <c r="E90" s="2" t="e">
        <f t="shared" si="35"/>
        <v>#DIV/0!</v>
      </c>
      <c r="F90" s="3"/>
      <c r="G90" s="3"/>
      <c r="H90">
        <f t="shared" si="36"/>
        <v>0</v>
      </c>
      <c r="L90">
        <f t="shared" si="37"/>
        <v>0</v>
      </c>
      <c r="M90">
        <f t="shared" si="38"/>
        <v>0</v>
      </c>
      <c r="O90">
        <f t="shared" si="125"/>
        <v>0</v>
      </c>
    </row>
    <row r="91" spans="2:15" x14ac:dyDescent="0.25">
      <c r="B91" s="3"/>
      <c r="C91" s="3"/>
      <c r="D91" s="3"/>
      <c r="E91" s="2" t="e">
        <f t="shared" si="35"/>
        <v>#DIV/0!</v>
      </c>
      <c r="F91" s="3"/>
      <c r="G91" s="3"/>
      <c r="H91">
        <f t="shared" si="36"/>
        <v>0</v>
      </c>
      <c r="L91">
        <f t="shared" si="37"/>
        <v>0</v>
      </c>
      <c r="M91">
        <f t="shared" si="38"/>
        <v>0</v>
      </c>
      <c r="O91">
        <f t="shared" si="125"/>
        <v>0</v>
      </c>
    </row>
    <row r="92" spans="2:15" x14ac:dyDescent="0.25">
      <c r="B92" s="3"/>
      <c r="C92" s="3"/>
      <c r="D92" s="3"/>
      <c r="E92" s="2" t="e">
        <f t="shared" si="35"/>
        <v>#DIV/0!</v>
      </c>
      <c r="F92" s="3"/>
      <c r="G92" s="3"/>
      <c r="H92">
        <f t="shared" si="36"/>
        <v>0</v>
      </c>
      <c r="L92">
        <f t="shared" si="37"/>
        <v>0</v>
      </c>
      <c r="M92">
        <f t="shared" si="38"/>
        <v>0</v>
      </c>
      <c r="O92">
        <f t="shared" si="125"/>
        <v>0</v>
      </c>
    </row>
    <row r="93" spans="2:15" x14ac:dyDescent="0.25">
      <c r="B93" s="3"/>
      <c r="C93" s="3"/>
      <c r="D93" s="3"/>
      <c r="E93" s="2" t="e">
        <f t="shared" si="35"/>
        <v>#DIV/0!</v>
      </c>
      <c r="F93" s="3"/>
      <c r="G93" s="3"/>
      <c r="H93">
        <f t="shared" si="36"/>
        <v>0</v>
      </c>
      <c r="L93">
        <f t="shared" si="37"/>
        <v>0</v>
      </c>
      <c r="M93">
        <f t="shared" si="38"/>
        <v>0</v>
      </c>
      <c r="O93">
        <f t="shared" si="125"/>
        <v>0</v>
      </c>
    </row>
    <row r="94" spans="2:15" x14ac:dyDescent="0.25">
      <c r="B94" s="3"/>
      <c r="C94" s="3"/>
      <c r="D94" s="3"/>
      <c r="E94" s="2" t="e">
        <f t="shared" si="35"/>
        <v>#DIV/0!</v>
      </c>
      <c r="F94" s="3"/>
      <c r="G94" s="3"/>
      <c r="H94">
        <f t="shared" si="36"/>
        <v>0</v>
      </c>
      <c r="L94">
        <f t="shared" si="37"/>
        <v>0</v>
      </c>
      <c r="M94">
        <f t="shared" si="38"/>
        <v>0</v>
      </c>
      <c r="O94">
        <f t="shared" si="125"/>
        <v>0</v>
      </c>
    </row>
    <row r="95" spans="2:15" x14ac:dyDescent="0.25">
      <c r="B95" s="3"/>
      <c r="C95" s="3"/>
      <c r="D95" s="3"/>
      <c r="E95" s="2" t="e">
        <f t="shared" si="35"/>
        <v>#DIV/0!</v>
      </c>
      <c r="F95" s="3"/>
      <c r="G95" s="3"/>
      <c r="H95">
        <f t="shared" si="36"/>
        <v>0</v>
      </c>
      <c r="L95">
        <f t="shared" si="37"/>
        <v>0</v>
      </c>
      <c r="M95">
        <f t="shared" si="38"/>
        <v>0</v>
      </c>
      <c r="O95">
        <f t="shared" si="125"/>
        <v>0</v>
      </c>
    </row>
    <row r="96" spans="2:15" x14ac:dyDescent="0.25">
      <c r="B96" s="3"/>
      <c r="C96" s="3"/>
      <c r="D96" s="3"/>
      <c r="E96" s="2" t="e">
        <f t="shared" si="35"/>
        <v>#DIV/0!</v>
      </c>
      <c r="F96" s="3"/>
      <c r="G96" s="3"/>
      <c r="H96">
        <f t="shared" si="36"/>
        <v>0</v>
      </c>
      <c r="L96">
        <f t="shared" si="37"/>
        <v>0</v>
      </c>
      <c r="M96">
        <f t="shared" si="38"/>
        <v>0</v>
      </c>
      <c r="O96">
        <f t="shared" si="125"/>
        <v>0</v>
      </c>
    </row>
    <row r="97" spans="2:15" x14ac:dyDescent="0.25">
      <c r="B97" s="3"/>
      <c r="C97" s="3"/>
      <c r="D97" s="3"/>
      <c r="E97" s="2" t="e">
        <f t="shared" si="35"/>
        <v>#DIV/0!</v>
      </c>
      <c r="F97" s="3"/>
      <c r="G97" s="3"/>
      <c r="H97">
        <f t="shared" si="36"/>
        <v>0</v>
      </c>
      <c r="L97">
        <f t="shared" si="37"/>
        <v>0</v>
      </c>
      <c r="M97">
        <f t="shared" si="38"/>
        <v>0</v>
      </c>
      <c r="O97">
        <f t="shared" si="39"/>
        <v>0</v>
      </c>
    </row>
    <row r="98" spans="2:15" x14ac:dyDescent="0.25">
      <c r="B98" s="3"/>
      <c r="C98" s="3"/>
      <c r="D98" s="3"/>
      <c r="E98" s="2" t="e">
        <f t="shared" si="35"/>
        <v>#DIV/0!</v>
      </c>
      <c r="F98" s="3"/>
      <c r="G98" s="3"/>
      <c r="H98">
        <f t="shared" si="36"/>
        <v>0</v>
      </c>
      <c r="L98">
        <f t="shared" si="37"/>
        <v>0</v>
      </c>
      <c r="M98">
        <f t="shared" si="38"/>
        <v>0</v>
      </c>
      <c r="O98">
        <f t="shared" si="39"/>
        <v>0</v>
      </c>
    </row>
    <row r="99" spans="2:15" x14ac:dyDescent="0.25">
      <c r="B99" s="3"/>
      <c r="C99" s="3"/>
      <c r="D99" s="3"/>
      <c r="E99" s="2" t="e">
        <f t="shared" si="35"/>
        <v>#DIV/0!</v>
      </c>
      <c r="F99" s="3"/>
      <c r="G99" s="3"/>
      <c r="H99">
        <f>F99-G99</f>
        <v>0</v>
      </c>
      <c r="L99">
        <f t="shared" si="37"/>
        <v>0</v>
      </c>
      <c r="M99">
        <f t="shared" si="38"/>
        <v>0</v>
      </c>
      <c r="O99">
        <f t="shared" ref="O99" si="126">SUM(I99:N99)</f>
        <v>0</v>
      </c>
    </row>
    <row r="100" spans="2:15" x14ac:dyDescent="0.25">
      <c r="B100" s="3"/>
      <c r="C100" s="3"/>
      <c r="D100" s="3"/>
      <c r="E100" s="2" t="e">
        <f t="shared" si="35"/>
        <v>#DIV/0!</v>
      </c>
      <c r="F100" s="3"/>
      <c r="G100" s="3"/>
      <c r="H100">
        <f>F100-G100</f>
        <v>0</v>
      </c>
      <c r="L100">
        <f t="shared" si="37"/>
        <v>0</v>
      </c>
      <c r="M100">
        <f t="shared" si="38"/>
        <v>0</v>
      </c>
      <c r="O100">
        <f t="shared" si="39"/>
        <v>0</v>
      </c>
    </row>
    <row r="101" spans="2:15" x14ac:dyDescent="0.25">
      <c r="B101" s="3"/>
      <c r="C101" s="3"/>
      <c r="D101" s="3"/>
      <c r="E101" s="2" t="e">
        <f t="shared" si="35"/>
        <v>#DIV/0!</v>
      </c>
      <c r="F101" s="3"/>
      <c r="G101" s="3"/>
      <c r="H101">
        <f t="shared" ref="H101:H148" si="127">F101-G101</f>
        <v>0</v>
      </c>
      <c r="L101">
        <f t="shared" si="37"/>
        <v>0</v>
      </c>
      <c r="M101">
        <f t="shared" si="38"/>
        <v>0</v>
      </c>
      <c r="O101">
        <f t="shared" ref="O101:O103" si="128">SUM(I101:N101)</f>
        <v>0</v>
      </c>
    </row>
    <row r="102" spans="2:15" x14ac:dyDescent="0.25">
      <c r="B102" s="3"/>
      <c r="C102" s="3"/>
      <c r="D102" s="3"/>
      <c r="E102" s="2" t="e">
        <f t="shared" si="35"/>
        <v>#DIV/0!</v>
      </c>
      <c r="F102" s="3"/>
      <c r="G102" s="3"/>
      <c r="H102">
        <f t="shared" si="127"/>
        <v>0</v>
      </c>
      <c r="L102">
        <f t="shared" si="37"/>
        <v>0</v>
      </c>
      <c r="M102">
        <f t="shared" si="38"/>
        <v>0</v>
      </c>
      <c r="O102">
        <f t="shared" si="128"/>
        <v>0</v>
      </c>
    </row>
    <row r="103" spans="2:15" x14ac:dyDescent="0.25">
      <c r="B103" s="3"/>
      <c r="C103" s="3"/>
      <c r="D103" s="3"/>
      <c r="E103" s="2" t="e">
        <f t="shared" si="35"/>
        <v>#DIV/0!</v>
      </c>
      <c r="F103" s="3"/>
      <c r="G103" s="3"/>
      <c r="H103">
        <f t="shared" si="127"/>
        <v>0</v>
      </c>
      <c r="L103">
        <f t="shared" si="37"/>
        <v>0</v>
      </c>
      <c r="M103">
        <f t="shared" si="38"/>
        <v>0</v>
      </c>
      <c r="O103">
        <f t="shared" si="128"/>
        <v>0</v>
      </c>
    </row>
    <row r="104" spans="2:15" x14ac:dyDescent="0.25">
      <c r="B104" s="3"/>
      <c r="C104" s="3"/>
      <c r="D104" s="3"/>
      <c r="E104" s="2" t="e">
        <f t="shared" si="35"/>
        <v>#DIV/0!</v>
      </c>
      <c r="F104" s="3"/>
      <c r="G104" s="3"/>
      <c r="H104">
        <f t="shared" si="127"/>
        <v>0</v>
      </c>
      <c r="L104">
        <f t="shared" si="37"/>
        <v>0</v>
      </c>
      <c r="M104">
        <f t="shared" si="38"/>
        <v>0</v>
      </c>
      <c r="O104">
        <f t="shared" si="39"/>
        <v>0</v>
      </c>
    </row>
    <row r="105" spans="2:15" x14ac:dyDescent="0.25">
      <c r="B105" s="3"/>
      <c r="C105" s="3"/>
      <c r="D105" s="3"/>
      <c r="E105" s="2" t="e">
        <f t="shared" si="35"/>
        <v>#DIV/0!</v>
      </c>
      <c r="F105" s="3"/>
      <c r="G105" s="3"/>
      <c r="H105">
        <f t="shared" si="127"/>
        <v>0</v>
      </c>
      <c r="L105">
        <f t="shared" si="37"/>
        <v>0</v>
      </c>
      <c r="M105">
        <f t="shared" si="38"/>
        <v>0</v>
      </c>
      <c r="O105">
        <f t="shared" si="39"/>
        <v>0</v>
      </c>
    </row>
    <row r="106" spans="2:15" x14ac:dyDescent="0.25">
      <c r="B106" s="3"/>
      <c r="C106" s="3"/>
      <c r="D106" s="3"/>
      <c r="E106" s="2" t="e">
        <f t="shared" si="35"/>
        <v>#DIV/0!</v>
      </c>
      <c r="F106" s="3"/>
      <c r="G106" s="3"/>
      <c r="H106">
        <f t="shared" si="127"/>
        <v>0</v>
      </c>
      <c r="L106">
        <f t="shared" si="37"/>
        <v>0</v>
      </c>
      <c r="M106">
        <f t="shared" si="38"/>
        <v>0</v>
      </c>
      <c r="O106">
        <f t="shared" si="39"/>
        <v>0</v>
      </c>
    </row>
    <row r="107" spans="2:15" x14ac:dyDescent="0.25">
      <c r="B107" s="3"/>
      <c r="C107" s="3"/>
      <c r="D107" s="3"/>
      <c r="E107" s="2" t="e">
        <f t="shared" si="35"/>
        <v>#DIV/0!</v>
      </c>
      <c r="F107" s="3"/>
      <c r="G107" s="3"/>
      <c r="H107">
        <f t="shared" si="127"/>
        <v>0</v>
      </c>
      <c r="L107">
        <f t="shared" si="37"/>
        <v>0</v>
      </c>
      <c r="M107">
        <f t="shared" si="38"/>
        <v>0</v>
      </c>
      <c r="O107">
        <f t="shared" si="39"/>
        <v>0</v>
      </c>
    </row>
    <row r="108" spans="2:15" x14ac:dyDescent="0.25">
      <c r="B108" s="3"/>
      <c r="C108" s="3"/>
      <c r="D108" s="3"/>
      <c r="E108" s="2" t="e">
        <f t="shared" si="35"/>
        <v>#DIV/0!</v>
      </c>
      <c r="F108" s="3"/>
      <c r="G108" s="3"/>
      <c r="H108">
        <f t="shared" si="127"/>
        <v>0</v>
      </c>
      <c r="L108">
        <f t="shared" si="37"/>
        <v>0</v>
      </c>
      <c r="M108">
        <f t="shared" si="38"/>
        <v>0</v>
      </c>
      <c r="O108">
        <f t="shared" si="39"/>
        <v>0</v>
      </c>
    </row>
    <row r="109" spans="2:15" x14ac:dyDescent="0.25">
      <c r="B109" s="3"/>
      <c r="C109" s="3"/>
      <c r="D109" s="3"/>
      <c r="E109" s="2" t="e">
        <f t="shared" si="35"/>
        <v>#DIV/0!</v>
      </c>
      <c r="F109" s="3"/>
      <c r="G109" s="3"/>
      <c r="H109">
        <f t="shared" si="127"/>
        <v>0</v>
      </c>
      <c r="L109">
        <f t="shared" si="37"/>
        <v>0</v>
      </c>
      <c r="M109">
        <f t="shared" si="38"/>
        <v>0</v>
      </c>
      <c r="O109">
        <f t="shared" si="39"/>
        <v>0</v>
      </c>
    </row>
    <row r="110" spans="2:15" x14ac:dyDescent="0.25">
      <c r="B110" s="3"/>
      <c r="C110" s="3"/>
      <c r="D110" s="3"/>
      <c r="E110" s="2" t="e">
        <f t="shared" si="35"/>
        <v>#DIV/0!</v>
      </c>
      <c r="F110" s="3"/>
      <c r="G110" s="3"/>
      <c r="H110">
        <f t="shared" si="127"/>
        <v>0</v>
      </c>
      <c r="L110">
        <f t="shared" si="37"/>
        <v>0</v>
      </c>
      <c r="M110">
        <f t="shared" si="38"/>
        <v>0</v>
      </c>
      <c r="O110">
        <f t="shared" si="39"/>
        <v>0</v>
      </c>
    </row>
    <row r="111" spans="2:15" x14ac:dyDescent="0.25">
      <c r="B111" s="3"/>
      <c r="C111" s="3"/>
      <c r="D111" s="3"/>
      <c r="E111" s="2" t="e">
        <f t="shared" si="35"/>
        <v>#DIV/0!</v>
      </c>
      <c r="F111" s="3"/>
      <c r="G111" s="3"/>
      <c r="H111">
        <f t="shared" si="127"/>
        <v>0</v>
      </c>
      <c r="L111">
        <f t="shared" si="37"/>
        <v>0</v>
      </c>
      <c r="M111">
        <f t="shared" si="38"/>
        <v>0</v>
      </c>
      <c r="O111">
        <f t="shared" si="39"/>
        <v>0</v>
      </c>
    </row>
    <row r="112" spans="2:15" x14ac:dyDescent="0.25">
      <c r="B112" s="3"/>
      <c r="C112" s="3"/>
      <c r="D112" s="3"/>
      <c r="E112" s="2" t="e">
        <f t="shared" si="35"/>
        <v>#DIV/0!</v>
      </c>
      <c r="F112" s="3"/>
      <c r="G112" s="3"/>
      <c r="H112">
        <f t="shared" si="127"/>
        <v>0</v>
      </c>
      <c r="L112">
        <f t="shared" si="37"/>
        <v>0</v>
      </c>
      <c r="M112">
        <f t="shared" si="38"/>
        <v>0</v>
      </c>
      <c r="O112">
        <f t="shared" si="39"/>
        <v>0</v>
      </c>
    </row>
    <row r="113" spans="2:15" x14ac:dyDescent="0.25">
      <c r="B113" s="3"/>
      <c r="C113" s="3"/>
      <c r="D113" s="3"/>
      <c r="E113" s="2" t="e">
        <f t="shared" si="35"/>
        <v>#DIV/0!</v>
      </c>
      <c r="F113" s="3"/>
      <c r="G113" s="3"/>
      <c r="H113">
        <f t="shared" si="127"/>
        <v>0</v>
      </c>
      <c r="L113">
        <f t="shared" si="37"/>
        <v>0</v>
      </c>
      <c r="M113">
        <f t="shared" si="38"/>
        <v>0</v>
      </c>
      <c r="O113">
        <f t="shared" si="39"/>
        <v>0</v>
      </c>
    </row>
    <row r="114" spans="2:15" x14ac:dyDescent="0.25">
      <c r="B114" s="3"/>
      <c r="C114" s="3"/>
      <c r="D114" s="3"/>
      <c r="E114" s="2" t="e">
        <f t="shared" si="35"/>
        <v>#DIV/0!</v>
      </c>
      <c r="F114" s="3"/>
      <c r="G114" s="3"/>
      <c r="H114">
        <f t="shared" si="127"/>
        <v>0</v>
      </c>
      <c r="L114">
        <f t="shared" si="37"/>
        <v>0</v>
      </c>
      <c r="M114">
        <f t="shared" si="38"/>
        <v>0</v>
      </c>
      <c r="O114">
        <f t="shared" si="39"/>
        <v>0</v>
      </c>
    </row>
    <row r="115" spans="2:15" x14ac:dyDescent="0.25">
      <c r="B115" s="3"/>
      <c r="C115" s="3"/>
      <c r="D115" s="3"/>
      <c r="E115" s="2" t="e">
        <f t="shared" si="35"/>
        <v>#DIV/0!</v>
      </c>
      <c r="F115" s="3"/>
      <c r="G115" s="3"/>
      <c r="H115">
        <f t="shared" si="127"/>
        <v>0</v>
      </c>
      <c r="L115">
        <f t="shared" si="37"/>
        <v>0</v>
      </c>
      <c r="M115">
        <f t="shared" si="38"/>
        <v>0</v>
      </c>
      <c r="O115">
        <f t="shared" si="39"/>
        <v>0</v>
      </c>
    </row>
    <row r="116" spans="2:15" x14ac:dyDescent="0.25">
      <c r="B116" s="3"/>
      <c r="C116" s="3"/>
      <c r="D116" s="3"/>
      <c r="E116" s="2" t="e">
        <f t="shared" si="35"/>
        <v>#DIV/0!</v>
      </c>
      <c r="F116" s="3"/>
      <c r="G116" s="3"/>
      <c r="H116">
        <f t="shared" si="127"/>
        <v>0</v>
      </c>
      <c r="L116">
        <f t="shared" si="37"/>
        <v>0</v>
      </c>
      <c r="M116">
        <f t="shared" si="38"/>
        <v>0</v>
      </c>
      <c r="O116">
        <f t="shared" si="39"/>
        <v>0</v>
      </c>
    </row>
    <row r="117" spans="2:15" x14ac:dyDescent="0.25">
      <c r="B117" s="3"/>
      <c r="C117" s="3"/>
      <c r="D117" s="3"/>
      <c r="E117" s="2" t="e">
        <f t="shared" si="35"/>
        <v>#DIV/0!</v>
      </c>
      <c r="F117" s="3"/>
      <c r="G117" s="3"/>
      <c r="H117">
        <f t="shared" si="127"/>
        <v>0</v>
      </c>
      <c r="L117">
        <f t="shared" si="37"/>
        <v>0</v>
      </c>
      <c r="M117">
        <f t="shared" si="38"/>
        <v>0</v>
      </c>
      <c r="O117">
        <f t="shared" si="39"/>
        <v>0</v>
      </c>
    </row>
    <row r="118" spans="2:15" x14ac:dyDescent="0.25">
      <c r="B118" s="3"/>
      <c r="C118" s="3"/>
      <c r="D118" s="3"/>
      <c r="E118" s="2" t="e">
        <f t="shared" si="35"/>
        <v>#DIV/0!</v>
      </c>
      <c r="F118" s="3"/>
      <c r="G118" s="3"/>
      <c r="H118">
        <f t="shared" si="127"/>
        <v>0</v>
      </c>
      <c r="L118">
        <f t="shared" si="37"/>
        <v>0</v>
      </c>
      <c r="M118">
        <f t="shared" si="38"/>
        <v>0</v>
      </c>
      <c r="O118">
        <f t="shared" si="39"/>
        <v>0</v>
      </c>
    </row>
    <row r="119" spans="2:15" x14ac:dyDescent="0.25">
      <c r="B119" s="3"/>
      <c r="C119" s="3"/>
      <c r="D119" s="3"/>
      <c r="E119" s="2" t="e">
        <f t="shared" si="35"/>
        <v>#DIV/0!</v>
      </c>
      <c r="F119" s="3"/>
      <c r="G119" s="3"/>
      <c r="H119">
        <f t="shared" si="127"/>
        <v>0</v>
      </c>
      <c r="L119">
        <f t="shared" si="37"/>
        <v>0</v>
      </c>
      <c r="M119">
        <f t="shared" si="38"/>
        <v>0</v>
      </c>
      <c r="O119">
        <f t="shared" si="39"/>
        <v>0</v>
      </c>
    </row>
    <row r="120" spans="2:15" x14ac:dyDescent="0.25">
      <c r="B120" s="3"/>
      <c r="C120" s="3"/>
      <c r="D120" s="3"/>
      <c r="E120" s="2" t="e">
        <f t="shared" si="35"/>
        <v>#DIV/0!</v>
      </c>
      <c r="F120" s="3"/>
      <c r="G120" s="3"/>
      <c r="H120">
        <f>F120-G120</f>
        <v>0</v>
      </c>
      <c r="L120">
        <f t="shared" si="37"/>
        <v>0</v>
      </c>
      <c r="M120">
        <f t="shared" si="38"/>
        <v>0</v>
      </c>
      <c r="O120">
        <f t="shared" si="39"/>
        <v>0</v>
      </c>
    </row>
    <row r="121" spans="2:15" x14ac:dyDescent="0.25">
      <c r="B121" s="3"/>
      <c r="C121" s="3"/>
      <c r="D121" s="3"/>
      <c r="E121" s="2" t="e">
        <f t="shared" si="35"/>
        <v>#DIV/0!</v>
      </c>
      <c r="F121" s="3"/>
      <c r="G121" s="3"/>
      <c r="H121">
        <f t="shared" ref="H121" si="129">F121-G121</f>
        <v>0</v>
      </c>
      <c r="L121">
        <f t="shared" si="37"/>
        <v>0</v>
      </c>
      <c r="M121">
        <f t="shared" si="38"/>
        <v>0</v>
      </c>
      <c r="O121">
        <f t="shared" si="39"/>
        <v>0</v>
      </c>
    </row>
    <row r="122" spans="2:15" x14ac:dyDescent="0.25">
      <c r="B122" s="3"/>
      <c r="C122" s="3"/>
      <c r="D122" s="3"/>
      <c r="E122" s="2" t="e">
        <f t="shared" si="35"/>
        <v>#DIV/0!</v>
      </c>
      <c r="F122" s="3"/>
      <c r="G122" s="3"/>
      <c r="H122">
        <f t="shared" si="127"/>
        <v>0</v>
      </c>
      <c r="L122">
        <f t="shared" si="37"/>
        <v>0</v>
      </c>
      <c r="M122">
        <f t="shared" si="38"/>
        <v>0</v>
      </c>
      <c r="O122">
        <f t="shared" si="39"/>
        <v>0</v>
      </c>
    </row>
    <row r="123" spans="2:15" x14ac:dyDescent="0.25">
      <c r="B123" s="3"/>
      <c r="C123" s="3"/>
      <c r="D123" s="3"/>
      <c r="E123" s="2" t="e">
        <f t="shared" si="35"/>
        <v>#DIV/0!</v>
      </c>
      <c r="F123" s="3"/>
      <c r="G123" s="3"/>
      <c r="H123">
        <f t="shared" si="127"/>
        <v>0</v>
      </c>
      <c r="L123">
        <f t="shared" si="37"/>
        <v>0</v>
      </c>
      <c r="M123">
        <f t="shared" si="38"/>
        <v>0</v>
      </c>
      <c r="O123">
        <f t="shared" si="39"/>
        <v>0</v>
      </c>
    </row>
    <row r="124" spans="2:15" x14ac:dyDescent="0.25">
      <c r="B124" s="3"/>
      <c r="C124" s="3"/>
      <c r="D124" s="3"/>
      <c r="E124" s="2" t="e">
        <f t="shared" si="35"/>
        <v>#DIV/0!</v>
      </c>
      <c r="F124" s="3"/>
      <c r="G124" s="3"/>
      <c r="H124">
        <f t="shared" si="127"/>
        <v>0</v>
      </c>
      <c r="L124">
        <f t="shared" si="37"/>
        <v>0</v>
      </c>
      <c r="M124">
        <f t="shared" si="38"/>
        <v>0</v>
      </c>
      <c r="O124">
        <f t="shared" si="39"/>
        <v>0</v>
      </c>
    </row>
    <row r="125" spans="2:15" x14ac:dyDescent="0.25">
      <c r="B125" s="3"/>
      <c r="C125" s="3"/>
      <c r="D125" s="3"/>
      <c r="E125" s="2" t="e">
        <f t="shared" si="35"/>
        <v>#DIV/0!</v>
      </c>
      <c r="F125" s="3"/>
      <c r="G125" s="3"/>
      <c r="H125">
        <f t="shared" si="127"/>
        <v>0</v>
      </c>
      <c r="L125">
        <f t="shared" si="37"/>
        <v>0</v>
      </c>
      <c r="M125">
        <f t="shared" si="38"/>
        <v>0</v>
      </c>
      <c r="O125">
        <f t="shared" si="39"/>
        <v>0</v>
      </c>
    </row>
    <row r="126" spans="2:15" x14ac:dyDescent="0.25">
      <c r="B126" s="3"/>
      <c r="C126" s="3"/>
      <c r="D126" s="3"/>
      <c r="E126" s="2" t="e">
        <f t="shared" si="35"/>
        <v>#DIV/0!</v>
      </c>
      <c r="F126" s="3"/>
      <c r="G126" s="3"/>
      <c r="H126">
        <f t="shared" si="127"/>
        <v>0</v>
      </c>
      <c r="L126">
        <f t="shared" si="37"/>
        <v>0</v>
      </c>
      <c r="M126">
        <f t="shared" si="38"/>
        <v>0</v>
      </c>
      <c r="O126">
        <f t="shared" si="39"/>
        <v>0</v>
      </c>
    </row>
    <row r="127" spans="2:15" x14ac:dyDescent="0.25">
      <c r="B127" s="3"/>
      <c r="C127" s="3"/>
      <c r="D127" s="3"/>
      <c r="E127" s="2" t="e">
        <f t="shared" si="35"/>
        <v>#DIV/0!</v>
      </c>
      <c r="F127" s="3"/>
      <c r="G127" s="3"/>
      <c r="H127">
        <f t="shared" si="127"/>
        <v>0</v>
      </c>
      <c r="L127">
        <f t="shared" si="37"/>
        <v>0</v>
      </c>
      <c r="M127">
        <f t="shared" si="38"/>
        <v>0</v>
      </c>
      <c r="O127">
        <f t="shared" si="39"/>
        <v>0</v>
      </c>
    </row>
    <row r="128" spans="2:15" x14ac:dyDescent="0.25">
      <c r="B128" s="3"/>
      <c r="C128" s="3"/>
      <c r="D128" s="3"/>
      <c r="E128" s="2" t="e">
        <f t="shared" si="35"/>
        <v>#DIV/0!</v>
      </c>
      <c r="F128" s="3"/>
      <c r="G128" s="3"/>
      <c r="H128">
        <f t="shared" si="127"/>
        <v>0</v>
      </c>
      <c r="L128">
        <f t="shared" si="37"/>
        <v>0</v>
      </c>
      <c r="M128">
        <f t="shared" si="38"/>
        <v>0</v>
      </c>
      <c r="O128">
        <f t="shared" si="39"/>
        <v>0</v>
      </c>
    </row>
    <row r="129" spans="2:15" x14ac:dyDescent="0.25">
      <c r="B129" s="3"/>
      <c r="C129" s="3"/>
      <c r="D129" s="3"/>
      <c r="E129" s="2" t="e">
        <f t="shared" si="35"/>
        <v>#DIV/0!</v>
      </c>
      <c r="F129" s="3"/>
      <c r="G129" s="3"/>
      <c r="H129">
        <f t="shared" si="127"/>
        <v>0</v>
      </c>
      <c r="L129">
        <f t="shared" si="37"/>
        <v>0</v>
      </c>
      <c r="M129">
        <f t="shared" si="38"/>
        <v>0</v>
      </c>
      <c r="O129">
        <f t="shared" si="39"/>
        <v>0</v>
      </c>
    </row>
    <row r="130" spans="2:15" x14ac:dyDescent="0.25">
      <c r="B130" s="3"/>
      <c r="C130" s="3"/>
      <c r="D130" s="3"/>
      <c r="E130" s="2" t="e">
        <f t="shared" si="35"/>
        <v>#DIV/0!</v>
      </c>
      <c r="F130" s="3"/>
      <c r="G130" s="3"/>
      <c r="H130">
        <f t="shared" si="127"/>
        <v>0</v>
      </c>
      <c r="L130">
        <f t="shared" si="37"/>
        <v>0</v>
      </c>
      <c r="M130">
        <f t="shared" si="38"/>
        <v>0</v>
      </c>
      <c r="O130">
        <f t="shared" si="39"/>
        <v>0</v>
      </c>
    </row>
    <row r="131" spans="2:15" x14ac:dyDescent="0.25">
      <c r="B131" s="3"/>
      <c r="C131" s="3"/>
      <c r="D131" s="3"/>
      <c r="E131" s="2" t="e">
        <f t="shared" si="35"/>
        <v>#DIV/0!</v>
      </c>
      <c r="F131" s="3"/>
      <c r="G131" s="3"/>
      <c r="H131">
        <f t="shared" si="127"/>
        <v>0</v>
      </c>
      <c r="L131">
        <f t="shared" si="37"/>
        <v>0</v>
      </c>
      <c r="M131">
        <f t="shared" si="38"/>
        <v>0</v>
      </c>
      <c r="O131">
        <f t="shared" si="39"/>
        <v>0</v>
      </c>
    </row>
    <row r="132" spans="2:15" x14ac:dyDescent="0.25">
      <c r="B132" s="3"/>
      <c r="C132" s="3"/>
      <c r="D132" s="3"/>
      <c r="E132" s="2" t="e">
        <f t="shared" si="35"/>
        <v>#DIV/0!</v>
      </c>
      <c r="F132" s="3"/>
      <c r="G132" s="3"/>
      <c r="H132">
        <f t="shared" si="127"/>
        <v>0</v>
      </c>
      <c r="L132">
        <f t="shared" si="37"/>
        <v>0</v>
      </c>
      <c r="M132">
        <f t="shared" si="38"/>
        <v>0</v>
      </c>
      <c r="O132">
        <f t="shared" si="39"/>
        <v>0</v>
      </c>
    </row>
    <row r="133" spans="2:15" x14ac:dyDescent="0.25">
      <c r="B133" s="3"/>
      <c r="C133" s="3"/>
      <c r="D133" s="3"/>
      <c r="E133" s="2" t="e">
        <f t="shared" si="35"/>
        <v>#DIV/0!</v>
      </c>
      <c r="F133" s="3"/>
      <c r="G133" s="3"/>
      <c r="H133">
        <f t="shared" si="127"/>
        <v>0</v>
      </c>
      <c r="L133">
        <f t="shared" si="37"/>
        <v>0</v>
      </c>
      <c r="M133">
        <f t="shared" si="38"/>
        <v>0</v>
      </c>
      <c r="O133">
        <f t="shared" si="39"/>
        <v>0</v>
      </c>
    </row>
    <row r="134" spans="2:15" x14ac:dyDescent="0.25">
      <c r="B134" s="3"/>
      <c r="C134" s="3"/>
      <c r="D134" s="3"/>
      <c r="E134" s="2" t="e">
        <f t="shared" si="35"/>
        <v>#DIV/0!</v>
      </c>
      <c r="F134" s="3"/>
      <c r="G134" s="3"/>
      <c r="H134">
        <f t="shared" si="127"/>
        <v>0</v>
      </c>
      <c r="L134">
        <f t="shared" si="37"/>
        <v>0</v>
      </c>
      <c r="M134">
        <f t="shared" si="38"/>
        <v>0</v>
      </c>
      <c r="O134">
        <f t="shared" si="39"/>
        <v>0</v>
      </c>
    </row>
    <row r="135" spans="2:15" x14ac:dyDescent="0.25">
      <c r="B135" s="3"/>
      <c r="C135" s="3"/>
      <c r="D135" s="3"/>
      <c r="E135" s="2" t="e">
        <f t="shared" si="35"/>
        <v>#DIV/0!</v>
      </c>
      <c r="F135" s="3"/>
      <c r="G135" s="3"/>
      <c r="H135">
        <f t="shared" si="127"/>
        <v>0</v>
      </c>
      <c r="L135">
        <f t="shared" si="37"/>
        <v>0</v>
      </c>
      <c r="M135">
        <f t="shared" si="38"/>
        <v>0</v>
      </c>
      <c r="O135">
        <f t="shared" si="39"/>
        <v>0</v>
      </c>
    </row>
    <row r="136" spans="2:15" x14ac:dyDescent="0.25">
      <c r="B136" s="3"/>
      <c r="C136" s="3"/>
      <c r="D136" s="3"/>
      <c r="E136" s="2" t="e">
        <f t="shared" si="35"/>
        <v>#DIV/0!</v>
      </c>
      <c r="F136" s="3"/>
      <c r="G136" s="3"/>
      <c r="H136">
        <f t="shared" si="127"/>
        <v>0</v>
      </c>
      <c r="L136">
        <f t="shared" si="37"/>
        <v>0</v>
      </c>
      <c r="M136">
        <f t="shared" si="38"/>
        <v>0</v>
      </c>
      <c r="O136">
        <f t="shared" si="39"/>
        <v>0</v>
      </c>
    </row>
    <row r="137" spans="2:15" x14ac:dyDescent="0.25">
      <c r="B137" s="3"/>
      <c r="C137" s="3"/>
      <c r="D137" s="3"/>
      <c r="E137" s="2" t="e">
        <f t="shared" si="35"/>
        <v>#DIV/0!</v>
      </c>
      <c r="F137" s="3"/>
      <c r="G137" s="3"/>
      <c r="H137">
        <f t="shared" si="127"/>
        <v>0</v>
      </c>
      <c r="L137">
        <f t="shared" si="37"/>
        <v>0</v>
      </c>
      <c r="M137">
        <f t="shared" si="38"/>
        <v>0</v>
      </c>
      <c r="O137">
        <f t="shared" si="39"/>
        <v>0</v>
      </c>
    </row>
    <row r="138" spans="2:15" x14ac:dyDescent="0.25">
      <c r="B138" s="3"/>
      <c r="C138" s="3"/>
      <c r="D138" s="3"/>
      <c r="E138" s="2" t="e">
        <f t="shared" si="35"/>
        <v>#DIV/0!</v>
      </c>
      <c r="F138" s="3"/>
      <c r="G138" s="3"/>
      <c r="H138">
        <f t="shared" si="127"/>
        <v>0</v>
      </c>
      <c r="L138">
        <f t="shared" si="37"/>
        <v>0</v>
      </c>
      <c r="M138">
        <f t="shared" si="38"/>
        <v>0</v>
      </c>
      <c r="O138">
        <f t="shared" si="39"/>
        <v>0</v>
      </c>
    </row>
    <row r="139" spans="2:15" x14ac:dyDescent="0.25">
      <c r="B139" s="3"/>
      <c r="C139" s="3"/>
      <c r="D139" s="3"/>
      <c r="E139" s="2" t="e">
        <f t="shared" si="35"/>
        <v>#DIV/0!</v>
      </c>
      <c r="F139" s="3"/>
      <c r="G139" s="3"/>
      <c r="H139">
        <f t="shared" si="127"/>
        <v>0</v>
      </c>
      <c r="L139">
        <f t="shared" si="37"/>
        <v>0</v>
      </c>
      <c r="M139">
        <f t="shared" si="38"/>
        <v>0</v>
      </c>
      <c r="O139">
        <f t="shared" si="39"/>
        <v>0</v>
      </c>
    </row>
    <row r="140" spans="2:15" x14ac:dyDescent="0.25">
      <c r="B140" s="3"/>
      <c r="C140" s="3"/>
      <c r="D140" s="3"/>
      <c r="E140" s="2" t="e">
        <f t="shared" si="35"/>
        <v>#DIV/0!</v>
      </c>
      <c r="F140" s="3"/>
      <c r="G140" s="3"/>
      <c r="H140">
        <f t="shared" si="127"/>
        <v>0</v>
      </c>
      <c r="L140">
        <f t="shared" si="37"/>
        <v>0</v>
      </c>
      <c r="M140">
        <f t="shared" si="38"/>
        <v>0</v>
      </c>
      <c r="O140">
        <f t="shared" si="39"/>
        <v>0</v>
      </c>
    </row>
    <row r="141" spans="2:15" x14ac:dyDescent="0.25">
      <c r="B141" s="3"/>
      <c r="C141" s="3"/>
      <c r="D141" s="3"/>
      <c r="E141" s="2" t="e">
        <f t="shared" si="35"/>
        <v>#DIV/0!</v>
      </c>
      <c r="F141" s="3"/>
      <c r="G141" s="3"/>
      <c r="H141">
        <f t="shared" si="127"/>
        <v>0</v>
      </c>
      <c r="L141">
        <f t="shared" si="37"/>
        <v>0</v>
      </c>
      <c r="M141">
        <f t="shared" si="38"/>
        <v>0</v>
      </c>
      <c r="O141">
        <f t="shared" si="39"/>
        <v>0</v>
      </c>
    </row>
    <row r="142" spans="2:15" x14ac:dyDescent="0.25">
      <c r="B142" s="3"/>
      <c r="C142" s="3"/>
      <c r="D142" s="3"/>
      <c r="E142" s="2" t="e">
        <f t="shared" si="35"/>
        <v>#DIV/0!</v>
      </c>
      <c r="F142" s="3"/>
      <c r="G142" s="3"/>
      <c r="H142">
        <f t="shared" si="127"/>
        <v>0</v>
      </c>
      <c r="L142">
        <f t="shared" si="37"/>
        <v>0</v>
      </c>
      <c r="M142">
        <f t="shared" si="38"/>
        <v>0</v>
      </c>
      <c r="O142">
        <f t="shared" si="39"/>
        <v>0</v>
      </c>
    </row>
    <row r="143" spans="2:15" x14ac:dyDescent="0.25">
      <c r="B143" s="3"/>
      <c r="C143" s="3"/>
      <c r="D143" s="3"/>
      <c r="E143" s="2" t="e">
        <f t="shared" si="35"/>
        <v>#DIV/0!</v>
      </c>
      <c r="F143" s="3"/>
      <c r="G143" s="3"/>
      <c r="H143">
        <f t="shared" si="127"/>
        <v>0</v>
      </c>
      <c r="L143">
        <f t="shared" si="37"/>
        <v>0</v>
      </c>
      <c r="M143">
        <f t="shared" si="38"/>
        <v>0</v>
      </c>
      <c r="O143">
        <f t="shared" si="39"/>
        <v>0</v>
      </c>
    </row>
    <row r="144" spans="2:15" x14ac:dyDescent="0.25">
      <c r="B144" s="3"/>
      <c r="C144" s="3"/>
      <c r="D144" s="3"/>
      <c r="E144" s="2" t="e">
        <f t="shared" si="35"/>
        <v>#DIV/0!</v>
      </c>
      <c r="F144" s="3"/>
      <c r="G144" s="3"/>
      <c r="H144">
        <f t="shared" si="127"/>
        <v>0</v>
      </c>
      <c r="L144">
        <f t="shared" si="37"/>
        <v>0</v>
      </c>
      <c r="M144">
        <f t="shared" si="38"/>
        <v>0</v>
      </c>
      <c r="O144">
        <f t="shared" si="39"/>
        <v>0</v>
      </c>
    </row>
    <row r="145" spans="2:15" x14ac:dyDescent="0.25">
      <c r="B145" s="3"/>
      <c r="C145" s="3"/>
      <c r="D145" s="3"/>
      <c r="E145" s="2" t="e">
        <f t="shared" si="35"/>
        <v>#DIV/0!</v>
      </c>
      <c r="F145" s="3"/>
      <c r="G145" s="3"/>
      <c r="H145">
        <f t="shared" si="127"/>
        <v>0</v>
      </c>
      <c r="L145">
        <f t="shared" si="37"/>
        <v>0</v>
      </c>
      <c r="M145">
        <f t="shared" si="38"/>
        <v>0</v>
      </c>
      <c r="O145">
        <f t="shared" si="39"/>
        <v>0</v>
      </c>
    </row>
    <row r="146" spans="2:15" x14ac:dyDescent="0.25">
      <c r="B146" s="3"/>
      <c r="C146" s="3"/>
      <c r="D146" s="3"/>
      <c r="E146" s="2" t="e">
        <f t="shared" si="35"/>
        <v>#DIV/0!</v>
      </c>
      <c r="F146" s="3"/>
      <c r="G146" s="3"/>
      <c r="H146">
        <f t="shared" si="127"/>
        <v>0</v>
      </c>
      <c r="L146">
        <f t="shared" si="37"/>
        <v>0</v>
      </c>
      <c r="M146">
        <f t="shared" si="38"/>
        <v>0</v>
      </c>
      <c r="O146">
        <f t="shared" si="39"/>
        <v>0</v>
      </c>
    </row>
    <row r="147" spans="2:15" x14ac:dyDescent="0.25">
      <c r="B147" s="3"/>
      <c r="C147" s="3"/>
      <c r="D147" s="3"/>
      <c r="E147" s="2" t="e">
        <f t="shared" si="35"/>
        <v>#DIV/0!</v>
      </c>
      <c r="F147" s="3"/>
      <c r="G147" s="3"/>
      <c r="H147">
        <f t="shared" si="127"/>
        <v>0</v>
      </c>
      <c r="L147">
        <f t="shared" si="37"/>
        <v>0</v>
      </c>
      <c r="M147">
        <f t="shared" si="38"/>
        <v>0</v>
      </c>
      <c r="O147">
        <f t="shared" si="39"/>
        <v>0</v>
      </c>
    </row>
    <row r="148" spans="2:15" x14ac:dyDescent="0.25">
      <c r="B148" s="3"/>
      <c r="C148" s="3"/>
      <c r="D148" s="3"/>
      <c r="E148" s="2" t="e">
        <f t="shared" si="35"/>
        <v>#DIV/0!</v>
      </c>
      <c r="F148" s="3"/>
      <c r="G148" s="3"/>
      <c r="H148">
        <f t="shared" si="127"/>
        <v>0</v>
      </c>
      <c r="L148">
        <f t="shared" si="37"/>
        <v>0</v>
      </c>
      <c r="M148">
        <f t="shared" si="38"/>
        <v>0</v>
      </c>
      <c r="O148">
        <f t="shared" si="39"/>
        <v>0</v>
      </c>
    </row>
    <row r="149" spans="2:15" ht="15.75" customHeight="1" x14ac:dyDescent="0.25">
      <c r="B149" s="3"/>
      <c r="C149" s="3"/>
      <c r="D149" s="3"/>
      <c r="E149" s="2" t="e">
        <f t="shared" si="35"/>
        <v>#DIV/0!</v>
      </c>
      <c r="F149" s="3"/>
      <c r="G149" s="3"/>
      <c r="H149">
        <f>F149-G149</f>
        <v>0</v>
      </c>
      <c r="L149">
        <f t="shared" si="37"/>
        <v>0</v>
      </c>
      <c r="M149">
        <f t="shared" si="38"/>
        <v>0</v>
      </c>
      <c r="O149">
        <f t="shared" si="39"/>
        <v>0</v>
      </c>
    </row>
    <row r="150" spans="2:15" ht="15" customHeight="1" x14ac:dyDescent="0.25">
      <c r="B150" s="3"/>
      <c r="C150" s="3"/>
      <c r="D150" s="3"/>
      <c r="E150" s="2" t="e">
        <f t="shared" si="35"/>
        <v>#DIV/0!</v>
      </c>
      <c r="F150" s="3"/>
      <c r="G150" s="3"/>
      <c r="H150">
        <f t="shared" ref="H150:H213" si="130">F150-G150</f>
        <v>0</v>
      </c>
      <c r="L150">
        <f t="shared" si="37"/>
        <v>0</v>
      </c>
      <c r="M150">
        <f t="shared" si="38"/>
        <v>0</v>
      </c>
      <c r="O150">
        <f t="shared" si="39"/>
        <v>0</v>
      </c>
    </row>
    <row r="151" spans="2:15" x14ac:dyDescent="0.25">
      <c r="B151" s="3"/>
      <c r="C151" s="3"/>
      <c r="D151" s="3"/>
      <c r="E151" s="2" t="e">
        <f t="shared" si="35"/>
        <v>#DIV/0!</v>
      </c>
      <c r="F151" s="3"/>
      <c r="G151" s="3"/>
      <c r="H151">
        <f t="shared" si="130"/>
        <v>0</v>
      </c>
      <c r="L151">
        <f t="shared" si="37"/>
        <v>0</v>
      </c>
      <c r="M151">
        <f t="shared" si="38"/>
        <v>0</v>
      </c>
      <c r="O151">
        <f t="shared" si="39"/>
        <v>0</v>
      </c>
    </row>
    <row r="152" spans="2:15" x14ac:dyDescent="0.25">
      <c r="B152" s="3"/>
      <c r="C152" s="3"/>
      <c r="D152" s="3"/>
      <c r="E152" s="2" t="e">
        <f t="shared" si="35"/>
        <v>#DIV/0!</v>
      </c>
      <c r="H152">
        <f t="shared" si="130"/>
        <v>0</v>
      </c>
      <c r="L152">
        <v>0</v>
      </c>
      <c r="M152">
        <f t="shared" si="38"/>
        <v>0</v>
      </c>
      <c r="O152">
        <f t="shared" si="39"/>
        <v>0</v>
      </c>
    </row>
    <row r="153" spans="2:15" ht="14.25" customHeight="1" x14ac:dyDescent="0.25">
      <c r="B153" s="3"/>
      <c r="C153" s="3"/>
      <c r="D153" s="3"/>
      <c r="E153" s="2" t="e">
        <f t="shared" si="35"/>
        <v>#DIV/0!</v>
      </c>
      <c r="H153">
        <f t="shared" si="130"/>
        <v>0</v>
      </c>
      <c r="L153">
        <v>0</v>
      </c>
      <c r="M153">
        <f t="shared" si="38"/>
        <v>0</v>
      </c>
      <c r="O153">
        <f t="shared" si="39"/>
        <v>0</v>
      </c>
    </row>
    <row r="154" spans="2:15" x14ac:dyDescent="0.25">
      <c r="B154" s="3"/>
      <c r="C154" s="3"/>
      <c r="D154" s="3"/>
      <c r="E154" s="2" t="e">
        <f t="shared" si="35"/>
        <v>#DIV/0!</v>
      </c>
      <c r="H154">
        <f t="shared" si="130"/>
        <v>0</v>
      </c>
      <c r="L154">
        <f t="shared" ref="L154:L161" si="131">B154*10</f>
        <v>0</v>
      </c>
      <c r="M154">
        <f t="shared" si="38"/>
        <v>0</v>
      </c>
      <c r="O154">
        <f t="shared" si="39"/>
        <v>0</v>
      </c>
    </row>
    <row r="155" spans="2:15" x14ac:dyDescent="0.25">
      <c r="B155" s="3"/>
      <c r="C155" s="3"/>
      <c r="D155" s="3"/>
      <c r="E155" s="2" t="e">
        <f t="shared" si="35"/>
        <v>#DIV/0!</v>
      </c>
      <c r="H155">
        <f t="shared" si="130"/>
        <v>0</v>
      </c>
      <c r="L155">
        <f t="shared" si="131"/>
        <v>0</v>
      </c>
      <c r="M155">
        <f t="shared" si="38"/>
        <v>0</v>
      </c>
      <c r="O155">
        <f>SUM(I155:N155)</f>
        <v>0</v>
      </c>
    </row>
    <row r="156" spans="2:15" x14ac:dyDescent="0.25">
      <c r="B156" s="3"/>
      <c r="C156" s="3"/>
      <c r="D156" s="3"/>
      <c r="E156" s="2" t="e">
        <f t="shared" si="35"/>
        <v>#DIV/0!</v>
      </c>
      <c r="H156">
        <f t="shared" si="130"/>
        <v>0</v>
      </c>
      <c r="L156">
        <f t="shared" si="131"/>
        <v>0</v>
      </c>
      <c r="M156">
        <f t="shared" si="38"/>
        <v>0</v>
      </c>
      <c r="O156">
        <f t="shared" ref="O156:O219" si="132">SUM(I156:N156)</f>
        <v>0</v>
      </c>
    </row>
    <row r="157" spans="2:15" x14ac:dyDescent="0.25">
      <c r="B157" s="3"/>
      <c r="C157" s="3"/>
      <c r="D157" s="3"/>
      <c r="E157" s="2" t="e">
        <f t="shared" si="35"/>
        <v>#DIV/0!</v>
      </c>
      <c r="L157">
        <f t="shared" si="131"/>
        <v>0</v>
      </c>
      <c r="M157">
        <f t="shared" si="38"/>
        <v>0</v>
      </c>
      <c r="O157">
        <f t="shared" si="132"/>
        <v>0</v>
      </c>
    </row>
    <row r="158" spans="2:15" x14ac:dyDescent="0.25">
      <c r="B158" s="3"/>
      <c r="C158" s="3"/>
      <c r="D158" s="3"/>
      <c r="E158" s="2" t="e">
        <f t="shared" si="35"/>
        <v>#DIV/0!</v>
      </c>
      <c r="H158">
        <f t="shared" ref="H158:H163" si="133">F158-G158</f>
        <v>0</v>
      </c>
      <c r="L158">
        <f t="shared" si="131"/>
        <v>0</v>
      </c>
      <c r="M158">
        <f t="shared" si="38"/>
        <v>0</v>
      </c>
      <c r="O158">
        <f t="shared" si="132"/>
        <v>0</v>
      </c>
    </row>
    <row r="159" spans="2:15" x14ac:dyDescent="0.25">
      <c r="B159" s="3"/>
      <c r="C159" s="3"/>
      <c r="D159" s="3"/>
      <c r="E159" s="2" t="e">
        <f t="shared" si="35"/>
        <v>#DIV/0!</v>
      </c>
      <c r="H159">
        <f t="shared" si="133"/>
        <v>0</v>
      </c>
      <c r="L159">
        <f t="shared" si="131"/>
        <v>0</v>
      </c>
      <c r="M159">
        <f t="shared" si="38"/>
        <v>0</v>
      </c>
      <c r="O159">
        <f t="shared" si="132"/>
        <v>0</v>
      </c>
    </row>
    <row r="160" spans="2:15" x14ac:dyDescent="0.25">
      <c r="B160" s="3"/>
      <c r="C160" s="3"/>
      <c r="D160" s="3"/>
      <c r="E160" s="2" t="e">
        <f t="shared" si="35"/>
        <v>#DIV/0!</v>
      </c>
      <c r="H160">
        <f t="shared" si="133"/>
        <v>0</v>
      </c>
      <c r="L160">
        <f t="shared" si="131"/>
        <v>0</v>
      </c>
      <c r="M160">
        <f t="shared" si="38"/>
        <v>0</v>
      </c>
      <c r="O160">
        <f t="shared" si="132"/>
        <v>0</v>
      </c>
    </row>
    <row r="161" spans="2:15" x14ac:dyDescent="0.25">
      <c r="B161" s="3"/>
      <c r="C161" s="3"/>
      <c r="D161" s="3"/>
      <c r="E161" s="2" t="e">
        <f t="shared" si="35"/>
        <v>#DIV/0!</v>
      </c>
      <c r="H161">
        <f t="shared" si="133"/>
        <v>0</v>
      </c>
      <c r="L161">
        <f t="shared" si="131"/>
        <v>0</v>
      </c>
      <c r="M161">
        <f t="shared" si="38"/>
        <v>0</v>
      </c>
      <c r="O161">
        <f t="shared" si="132"/>
        <v>0</v>
      </c>
    </row>
    <row r="162" spans="2:15" ht="14.25" customHeight="1" x14ac:dyDescent="0.25">
      <c r="B162" s="3"/>
      <c r="C162" s="3"/>
      <c r="D162" s="3"/>
      <c r="E162" s="2" t="e">
        <f t="shared" ref="E162:E225" si="134">(B162)/(B162+C162+D162)</f>
        <v>#DIV/0!</v>
      </c>
      <c r="H162">
        <f t="shared" si="133"/>
        <v>0</v>
      </c>
      <c r="L162">
        <v>0</v>
      </c>
      <c r="M162">
        <f t="shared" ref="M162:M201" si="135">D162*5</f>
        <v>0</v>
      </c>
      <c r="O162">
        <f t="shared" si="132"/>
        <v>0</v>
      </c>
    </row>
    <row r="163" spans="2:15" x14ac:dyDescent="0.25">
      <c r="B163" s="3"/>
      <c r="C163" s="3"/>
      <c r="D163" s="3"/>
      <c r="E163" s="2" t="e">
        <f t="shared" si="134"/>
        <v>#DIV/0!</v>
      </c>
      <c r="H163">
        <f t="shared" si="133"/>
        <v>0</v>
      </c>
      <c r="L163">
        <f t="shared" ref="L163:L226" si="136">B163*10</f>
        <v>0</v>
      </c>
      <c r="M163">
        <f t="shared" si="135"/>
        <v>0</v>
      </c>
      <c r="O163">
        <f t="shared" si="132"/>
        <v>0</v>
      </c>
    </row>
    <row r="164" spans="2:15" x14ac:dyDescent="0.25">
      <c r="B164" s="3"/>
      <c r="C164" s="3"/>
      <c r="D164" s="3"/>
      <c r="E164" s="2" t="e">
        <f t="shared" si="134"/>
        <v>#DIV/0!</v>
      </c>
      <c r="H164">
        <f t="shared" si="130"/>
        <v>0</v>
      </c>
      <c r="L164">
        <f t="shared" si="136"/>
        <v>0</v>
      </c>
      <c r="M164">
        <f t="shared" si="135"/>
        <v>0</v>
      </c>
      <c r="O164">
        <f t="shared" si="132"/>
        <v>0</v>
      </c>
    </row>
    <row r="165" spans="2:15" x14ac:dyDescent="0.25">
      <c r="B165" s="3"/>
      <c r="C165" s="3"/>
      <c r="D165" s="3"/>
      <c r="E165" s="2" t="e">
        <f t="shared" si="134"/>
        <v>#DIV/0!</v>
      </c>
      <c r="H165">
        <f t="shared" si="130"/>
        <v>0</v>
      </c>
      <c r="L165">
        <f t="shared" si="136"/>
        <v>0</v>
      </c>
      <c r="M165">
        <f t="shared" si="135"/>
        <v>0</v>
      </c>
      <c r="O165">
        <f t="shared" si="132"/>
        <v>0</v>
      </c>
    </row>
    <row r="166" spans="2:15" x14ac:dyDescent="0.25">
      <c r="B166" s="3"/>
      <c r="C166" s="3"/>
      <c r="D166" s="3"/>
      <c r="E166" s="2" t="e">
        <f t="shared" si="134"/>
        <v>#DIV/0!</v>
      </c>
      <c r="H166">
        <f t="shared" si="130"/>
        <v>0</v>
      </c>
      <c r="L166">
        <f t="shared" si="136"/>
        <v>0</v>
      </c>
      <c r="M166">
        <f t="shared" si="135"/>
        <v>0</v>
      </c>
      <c r="O166">
        <f t="shared" si="132"/>
        <v>0</v>
      </c>
    </row>
    <row r="167" spans="2:15" ht="14.25" customHeight="1" x14ac:dyDescent="0.25">
      <c r="B167" s="3"/>
      <c r="C167" s="3"/>
      <c r="D167" s="3"/>
      <c r="E167" s="2" t="e">
        <f t="shared" si="134"/>
        <v>#DIV/0!</v>
      </c>
      <c r="H167">
        <f t="shared" si="130"/>
        <v>0</v>
      </c>
      <c r="L167">
        <v>0</v>
      </c>
      <c r="M167">
        <f t="shared" si="135"/>
        <v>0</v>
      </c>
      <c r="O167">
        <f t="shared" si="132"/>
        <v>0</v>
      </c>
    </row>
    <row r="168" spans="2:15" ht="14.25" customHeight="1" x14ac:dyDescent="0.25">
      <c r="B168" s="3"/>
      <c r="C168" s="3"/>
      <c r="D168" s="3"/>
      <c r="E168" s="2" t="e">
        <f t="shared" si="134"/>
        <v>#DIV/0!</v>
      </c>
      <c r="H168">
        <f t="shared" si="130"/>
        <v>0</v>
      </c>
      <c r="L168">
        <v>0</v>
      </c>
      <c r="M168">
        <f t="shared" si="135"/>
        <v>0</v>
      </c>
      <c r="O168">
        <f t="shared" si="132"/>
        <v>0</v>
      </c>
    </row>
    <row r="169" spans="2:15" x14ac:dyDescent="0.25">
      <c r="B169" s="3"/>
      <c r="C169" s="3"/>
      <c r="D169" s="3"/>
      <c r="E169" s="2" t="e">
        <f t="shared" si="134"/>
        <v>#DIV/0!</v>
      </c>
      <c r="H169">
        <f t="shared" si="130"/>
        <v>0</v>
      </c>
      <c r="L169">
        <f t="shared" ref="L169" si="137">B169*10</f>
        <v>0</v>
      </c>
      <c r="M169">
        <f t="shared" si="135"/>
        <v>0</v>
      </c>
      <c r="O169">
        <f t="shared" si="132"/>
        <v>0</v>
      </c>
    </row>
    <row r="170" spans="2:15" x14ac:dyDescent="0.25">
      <c r="B170" s="3"/>
      <c r="C170" s="3"/>
      <c r="D170" s="3"/>
      <c r="E170" s="2" t="e">
        <f t="shared" si="134"/>
        <v>#DIV/0!</v>
      </c>
      <c r="H170">
        <f t="shared" si="130"/>
        <v>0</v>
      </c>
      <c r="L170">
        <f t="shared" si="136"/>
        <v>0</v>
      </c>
      <c r="M170">
        <f t="shared" si="135"/>
        <v>0</v>
      </c>
      <c r="O170">
        <f t="shared" si="132"/>
        <v>0</v>
      </c>
    </row>
    <row r="171" spans="2:15" x14ac:dyDescent="0.25">
      <c r="B171" s="3"/>
      <c r="C171" s="3"/>
      <c r="D171" s="3"/>
      <c r="E171" s="2" t="e">
        <f t="shared" si="134"/>
        <v>#DIV/0!</v>
      </c>
      <c r="H171">
        <f t="shared" si="130"/>
        <v>0</v>
      </c>
      <c r="L171">
        <f t="shared" si="136"/>
        <v>0</v>
      </c>
      <c r="M171">
        <f t="shared" si="135"/>
        <v>0</v>
      </c>
      <c r="O171">
        <f t="shared" si="132"/>
        <v>0</v>
      </c>
    </row>
    <row r="172" spans="2:15" x14ac:dyDescent="0.25">
      <c r="B172" s="3"/>
      <c r="C172" s="3"/>
      <c r="D172" s="3"/>
      <c r="E172" s="2" t="e">
        <f t="shared" si="134"/>
        <v>#DIV/0!</v>
      </c>
      <c r="H172">
        <f t="shared" si="130"/>
        <v>0</v>
      </c>
      <c r="L172">
        <f t="shared" si="136"/>
        <v>0</v>
      </c>
      <c r="M172">
        <f t="shared" si="135"/>
        <v>0</v>
      </c>
      <c r="O172">
        <f t="shared" si="132"/>
        <v>0</v>
      </c>
    </row>
    <row r="173" spans="2:15" x14ac:dyDescent="0.25">
      <c r="B173" s="3"/>
      <c r="C173" s="3"/>
      <c r="D173" s="3"/>
      <c r="E173" s="2" t="e">
        <f t="shared" si="134"/>
        <v>#DIV/0!</v>
      </c>
      <c r="H173">
        <f t="shared" si="130"/>
        <v>0</v>
      </c>
      <c r="L173">
        <f t="shared" si="136"/>
        <v>0</v>
      </c>
      <c r="M173">
        <f t="shared" si="135"/>
        <v>0</v>
      </c>
      <c r="O173">
        <f t="shared" si="132"/>
        <v>0</v>
      </c>
    </row>
    <row r="174" spans="2:15" x14ac:dyDescent="0.25">
      <c r="B174" s="3"/>
      <c r="C174" s="3"/>
      <c r="D174" s="3"/>
      <c r="E174" s="2" t="e">
        <f t="shared" si="134"/>
        <v>#DIV/0!</v>
      </c>
      <c r="H174">
        <f t="shared" si="130"/>
        <v>0</v>
      </c>
      <c r="L174">
        <f t="shared" si="136"/>
        <v>0</v>
      </c>
      <c r="M174">
        <f t="shared" si="135"/>
        <v>0</v>
      </c>
      <c r="O174">
        <f t="shared" si="132"/>
        <v>0</v>
      </c>
    </row>
    <row r="175" spans="2:15" x14ac:dyDescent="0.25">
      <c r="B175" s="3"/>
      <c r="C175" s="3"/>
      <c r="D175" s="3"/>
      <c r="E175" s="2" t="e">
        <f t="shared" si="134"/>
        <v>#DIV/0!</v>
      </c>
      <c r="H175">
        <f t="shared" si="130"/>
        <v>0</v>
      </c>
      <c r="L175">
        <f t="shared" si="136"/>
        <v>0</v>
      </c>
      <c r="M175">
        <f t="shared" si="135"/>
        <v>0</v>
      </c>
      <c r="O175">
        <f t="shared" si="132"/>
        <v>0</v>
      </c>
    </row>
    <row r="176" spans="2:15" x14ac:dyDescent="0.25">
      <c r="B176" s="3"/>
      <c r="C176" s="3"/>
      <c r="D176" s="3"/>
      <c r="E176" s="2" t="e">
        <f t="shared" si="134"/>
        <v>#DIV/0!</v>
      </c>
      <c r="H176">
        <f t="shared" si="130"/>
        <v>0</v>
      </c>
      <c r="L176">
        <f t="shared" si="136"/>
        <v>0</v>
      </c>
      <c r="M176">
        <f t="shared" si="135"/>
        <v>0</v>
      </c>
      <c r="O176">
        <f t="shared" si="132"/>
        <v>0</v>
      </c>
    </row>
    <row r="177" spans="2:15" x14ac:dyDescent="0.25">
      <c r="B177" s="3"/>
      <c r="C177" s="3"/>
      <c r="D177" s="3"/>
      <c r="E177" s="2" t="e">
        <f t="shared" si="134"/>
        <v>#DIV/0!</v>
      </c>
      <c r="H177">
        <f t="shared" si="130"/>
        <v>0</v>
      </c>
      <c r="L177">
        <f t="shared" si="136"/>
        <v>0</v>
      </c>
      <c r="M177">
        <f t="shared" si="135"/>
        <v>0</v>
      </c>
      <c r="O177">
        <f t="shared" si="132"/>
        <v>0</v>
      </c>
    </row>
    <row r="178" spans="2:15" ht="14.25" customHeight="1" x14ac:dyDescent="0.25">
      <c r="B178" s="3"/>
      <c r="C178" s="3"/>
      <c r="D178" s="3"/>
      <c r="E178" s="2" t="e">
        <f t="shared" si="134"/>
        <v>#DIV/0!</v>
      </c>
      <c r="H178">
        <f t="shared" si="130"/>
        <v>0</v>
      </c>
      <c r="L178">
        <v>0</v>
      </c>
      <c r="M178">
        <f t="shared" si="135"/>
        <v>0</v>
      </c>
      <c r="O178">
        <f t="shared" si="132"/>
        <v>0</v>
      </c>
    </row>
    <row r="179" spans="2:15" ht="14.25" customHeight="1" x14ac:dyDescent="0.25">
      <c r="B179" s="3"/>
      <c r="C179" s="3"/>
      <c r="D179" s="3"/>
      <c r="E179" s="2" t="e">
        <f t="shared" si="134"/>
        <v>#DIV/0!</v>
      </c>
      <c r="H179">
        <f t="shared" si="130"/>
        <v>0</v>
      </c>
      <c r="L179">
        <v>0</v>
      </c>
      <c r="M179">
        <f t="shared" si="135"/>
        <v>0</v>
      </c>
      <c r="O179">
        <f t="shared" si="132"/>
        <v>0</v>
      </c>
    </row>
    <row r="180" spans="2:15" x14ac:dyDescent="0.25">
      <c r="B180" s="3"/>
      <c r="C180" s="3"/>
      <c r="D180" s="3"/>
      <c r="E180" s="2" t="e">
        <f t="shared" si="134"/>
        <v>#DIV/0!</v>
      </c>
      <c r="H180">
        <f t="shared" si="130"/>
        <v>0</v>
      </c>
      <c r="L180">
        <f t="shared" si="136"/>
        <v>0</v>
      </c>
      <c r="M180">
        <f t="shared" si="135"/>
        <v>0</v>
      </c>
      <c r="O180">
        <f t="shared" si="132"/>
        <v>0</v>
      </c>
    </row>
    <row r="181" spans="2:15" ht="14.25" customHeight="1" x14ac:dyDescent="0.25">
      <c r="B181" s="3"/>
      <c r="C181" s="3"/>
      <c r="D181" s="3"/>
      <c r="E181" s="2" t="e">
        <f t="shared" si="134"/>
        <v>#DIV/0!</v>
      </c>
      <c r="H181">
        <f t="shared" si="130"/>
        <v>0</v>
      </c>
      <c r="L181">
        <v>0</v>
      </c>
      <c r="M181">
        <f t="shared" si="135"/>
        <v>0</v>
      </c>
      <c r="O181">
        <f t="shared" si="132"/>
        <v>0</v>
      </c>
    </row>
    <row r="182" spans="2:15" x14ac:dyDescent="0.25">
      <c r="B182" s="3"/>
      <c r="C182" s="3"/>
      <c r="D182" s="3"/>
      <c r="E182" s="2" t="e">
        <f t="shared" si="134"/>
        <v>#DIV/0!</v>
      </c>
      <c r="H182">
        <f t="shared" si="130"/>
        <v>0</v>
      </c>
      <c r="L182">
        <f t="shared" ref="L182:L184" si="138">B182*10</f>
        <v>0</v>
      </c>
      <c r="M182">
        <f t="shared" si="135"/>
        <v>0</v>
      </c>
      <c r="O182">
        <f t="shared" si="132"/>
        <v>0</v>
      </c>
    </row>
    <row r="183" spans="2:15" x14ac:dyDescent="0.25">
      <c r="B183" s="3"/>
      <c r="C183" s="3"/>
      <c r="D183" s="3"/>
      <c r="E183" s="2" t="e">
        <f t="shared" si="134"/>
        <v>#DIV/0!</v>
      </c>
      <c r="H183">
        <f t="shared" si="130"/>
        <v>0</v>
      </c>
      <c r="L183">
        <f t="shared" si="138"/>
        <v>0</v>
      </c>
      <c r="M183">
        <f t="shared" si="135"/>
        <v>0</v>
      </c>
      <c r="O183">
        <f t="shared" si="132"/>
        <v>0</v>
      </c>
    </row>
    <row r="184" spans="2:15" ht="16.5" customHeight="1" x14ac:dyDescent="0.25">
      <c r="B184" s="3"/>
      <c r="C184" s="3"/>
      <c r="D184" s="3"/>
      <c r="E184" s="2" t="e">
        <f t="shared" si="134"/>
        <v>#DIV/0!</v>
      </c>
      <c r="H184">
        <f t="shared" si="130"/>
        <v>0</v>
      </c>
      <c r="L184">
        <f t="shared" si="138"/>
        <v>0</v>
      </c>
      <c r="M184">
        <f t="shared" si="135"/>
        <v>0</v>
      </c>
      <c r="O184">
        <f t="shared" si="132"/>
        <v>0</v>
      </c>
    </row>
    <row r="185" spans="2:15" ht="14.25" customHeight="1" x14ac:dyDescent="0.25">
      <c r="B185" s="3"/>
      <c r="C185" s="3"/>
      <c r="D185" s="3"/>
      <c r="E185" s="2" t="e">
        <f t="shared" si="134"/>
        <v>#DIV/0!</v>
      </c>
      <c r="H185">
        <f t="shared" si="130"/>
        <v>0</v>
      </c>
      <c r="L185">
        <v>0</v>
      </c>
      <c r="M185">
        <f t="shared" si="135"/>
        <v>0</v>
      </c>
      <c r="O185">
        <f t="shared" si="132"/>
        <v>0</v>
      </c>
    </row>
    <row r="186" spans="2:15" x14ac:dyDescent="0.25">
      <c r="B186" s="3"/>
      <c r="C186" s="3"/>
      <c r="D186" s="3"/>
      <c r="E186" s="2" t="e">
        <f t="shared" si="134"/>
        <v>#DIV/0!</v>
      </c>
      <c r="H186">
        <f t="shared" si="130"/>
        <v>0</v>
      </c>
      <c r="L186">
        <f t="shared" ref="L186" si="139">B186*10</f>
        <v>0</v>
      </c>
      <c r="M186">
        <f t="shared" si="135"/>
        <v>0</v>
      </c>
      <c r="O186">
        <f t="shared" si="132"/>
        <v>0</v>
      </c>
    </row>
    <row r="187" spans="2:15" x14ac:dyDescent="0.25">
      <c r="B187" s="3"/>
      <c r="C187" s="3"/>
      <c r="D187" s="3"/>
      <c r="E187" s="2" t="e">
        <f t="shared" si="134"/>
        <v>#DIV/0!</v>
      </c>
      <c r="H187">
        <f t="shared" si="130"/>
        <v>0</v>
      </c>
      <c r="L187">
        <f t="shared" si="136"/>
        <v>0</v>
      </c>
      <c r="M187">
        <f t="shared" si="135"/>
        <v>0</v>
      </c>
      <c r="O187">
        <f t="shared" si="132"/>
        <v>0</v>
      </c>
    </row>
    <row r="188" spans="2:15" x14ac:dyDescent="0.25">
      <c r="B188" s="3"/>
      <c r="C188" s="3"/>
      <c r="D188" s="3"/>
      <c r="E188" s="2" t="e">
        <f t="shared" si="134"/>
        <v>#DIV/0!</v>
      </c>
      <c r="H188">
        <f t="shared" si="130"/>
        <v>0</v>
      </c>
      <c r="L188">
        <f t="shared" si="136"/>
        <v>0</v>
      </c>
      <c r="M188">
        <f t="shared" si="135"/>
        <v>0</v>
      </c>
      <c r="O188">
        <f t="shared" si="132"/>
        <v>0</v>
      </c>
    </row>
    <row r="189" spans="2:15" ht="14.25" customHeight="1" x14ac:dyDescent="0.25">
      <c r="B189" s="3"/>
      <c r="C189" s="3"/>
      <c r="D189" s="3"/>
      <c r="E189" s="2" t="e">
        <f t="shared" si="134"/>
        <v>#DIV/0!</v>
      </c>
      <c r="H189">
        <f t="shared" si="130"/>
        <v>0</v>
      </c>
      <c r="L189">
        <v>0</v>
      </c>
      <c r="M189">
        <f t="shared" si="135"/>
        <v>0</v>
      </c>
      <c r="O189">
        <f t="shared" si="132"/>
        <v>0</v>
      </c>
    </row>
    <row r="190" spans="2:15" x14ac:dyDescent="0.25">
      <c r="B190" s="3"/>
      <c r="C190" s="3"/>
      <c r="D190" s="3"/>
      <c r="E190" s="2" t="e">
        <f t="shared" si="134"/>
        <v>#DIV/0!</v>
      </c>
      <c r="H190">
        <f t="shared" si="130"/>
        <v>0</v>
      </c>
      <c r="L190">
        <f t="shared" si="136"/>
        <v>0</v>
      </c>
      <c r="M190">
        <f t="shared" si="135"/>
        <v>0</v>
      </c>
      <c r="O190">
        <f t="shared" si="132"/>
        <v>0</v>
      </c>
    </row>
    <row r="191" spans="2:15" x14ac:dyDescent="0.25">
      <c r="B191" s="3"/>
      <c r="C191" s="3"/>
      <c r="D191" s="3"/>
      <c r="E191" s="2" t="e">
        <f t="shared" si="134"/>
        <v>#DIV/0!</v>
      </c>
      <c r="H191">
        <f t="shared" si="130"/>
        <v>0</v>
      </c>
      <c r="L191">
        <f t="shared" si="136"/>
        <v>0</v>
      </c>
      <c r="M191">
        <f t="shared" si="135"/>
        <v>0</v>
      </c>
      <c r="O191">
        <f t="shared" si="132"/>
        <v>0</v>
      </c>
    </row>
    <row r="192" spans="2:15" x14ac:dyDescent="0.25">
      <c r="B192" s="3"/>
      <c r="C192" s="3"/>
      <c r="D192" s="3"/>
      <c r="E192" s="2" t="e">
        <f t="shared" si="134"/>
        <v>#DIV/0!</v>
      </c>
      <c r="H192">
        <f t="shared" si="130"/>
        <v>0</v>
      </c>
      <c r="L192">
        <f t="shared" si="136"/>
        <v>0</v>
      </c>
      <c r="M192">
        <f t="shared" si="135"/>
        <v>0</v>
      </c>
      <c r="O192">
        <f t="shared" si="132"/>
        <v>0</v>
      </c>
    </row>
    <row r="193" spans="2:15" x14ac:dyDescent="0.25">
      <c r="B193" s="3"/>
      <c r="C193" s="3"/>
      <c r="D193" s="3"/>
      <c r="E193" s="2" t="e">
        <f t="shared" si="134"/>
        <v>#DIV/0!</v>
      </c>
      <c r="H193">
        <f t="shared" si="130"/>
        <v>0</v>
      </c>
      <c r="L193">
        <f t="shared" si="136"/>
        <v>0</v>
      </c>
      <c r="M193">
        <f t="shared" si="135"/>
        <v>0</v>
      </c>
      <c r="O193">
        <f t="shared" si="132"/>
        <v>0</v>
      </c>
    </row>
    <row r="194" spans="2:15" x14ac:dyDescent="0.25">
      <c r="B194" s="3"/>
      <c r="C194" s="3"/>
      <c r="D194" s="3"/>
      <c r="E194" s="2" t="e">
        <f t="shared" si="134"/>
        <v>#DIV/0!</v>
      </c>
      <c r="H194">
        <f t="shared" si="130"/>
        <v>0</v>
      </c>
      <c r="L194">
        <f t="shared" si="136"/>
        <v>0</v>
      </c>
      <c r="M194">
        <f t="shared" si="135"/>
        <v>0</v>
      </c>
      <c r="O194">
        <f t="shared" si="132"/>
        <v>0</v>
      </c>
    </row>
    <row r="195" spans="2:15" x14ac:dyDescent="0.25">
      <c r="E195" s="2" t="e">
        <f t="shared" si="134"/>
        <v>#DIV/0!</v>
      </c>
      <c r="H195">
        <f t="shared" si="130"/>
        <v>0</v>
      </c>
      <c r="L195">
        <f t="shared" si="136"/>
        <v>0</v>
      </c>
      <c r="M195">
        <f t="shared" si="135"/>
        <v>0</v>
      </c>
      <c r="O195">
        <f t="shared" si="132"/>
        <v>0</v>
      </c>
    </row>
    <row r="196" spans="2:15" x14ac:dyDescent="0.25">
      <c r="E196" s="2" t="e">
        <f t="shared" si="134"/>
        <v>#DIV/0!</v>
      </c>
      <c r="H196">
        <f t="shared" si="130"/>
        <v>0</v>
      </c>
      <c r="L196">
        <f t="shared" si="136"/>
        <v>0</v>
      </c>
      <c r="M196">
        <f t="shared" si="135"/>
        <v>0</v>
      </c>
      <c r="O196">
        <f t="shared" si="132"/>
        <v>0</v>
      </c>
    </row>
    <row r="197" spans="2:15" x14ac:dyDescent="0.25">
      <c r="E197" s="2" t="e">
        <f t="shared" si="134"/>
        <v>#DIV/0!</v>
      </c>
      <c r="H197">
        <f t="shared" si="130"/>
        <v>0</v>
      </c>
      <c r="L197">
        <f t="shared" si="136"/>
        <v>0</v>
      </c>
      <c r="M197">
        <f t="shared" si="135"/>
        <v>0</v>
      </c>
      <c r="O197">
        <f t="shared" si="132"/>
        <v>0</v>
      </c>
    </row>
    <row r="198" spans="2:15" x14ac:dyDescent="0.25">
      <c r="E198" s="2" t="e">
        <f t="shared" si="134"/>
        <v>#DIV/0!</v>
      </c>
      <c r="H198">
        <f t="shared" si="130"/>
        <v>0</v>
      </c>
      <c r="L198">
        <f t="shared" si="136"/>
        <v>0</v>
      </c>
      <c r="M198">
        <f t="shared" si="135"/>
        <v>0</v>
      </c>
      <c r="O198">
        <f t="shared" si="132"/>
        <v>0</v>
      </c>
    </row>
    <row r="199" spans="2:15" x14ac:dyDescent="0.25">
      <c r="E199" s="2" t="e">
        <f t="shared" si="134"/>
        <v>#DIV/0!</v>
      </c>
      <c r="H199">
        <f t="shared" si="130"/>
        <v>0</v>
      </c>
      <c r="L199">
        <f t="shared" si="136"/>
        <v>0</v>
      </c>
      <c r="M199">
        <f t="shared" si="135"/>
        <v>0</v>
      </c>
      <c r="O199">
        <f t="shared" si="132"/>
        <v>0</v>
      </c>
    </row>
    <row r="200" spans="2:15" x14ac:dyDescent="0.25">
      <c r="E200" s="2" t="e">
        <f t="shared" si="134"/>
        <v>#DIV/0!</v>
      </c>
      <c r="H200">
        <f t="shared" si="130"/>
        <v>0</v>
      </c>
      <c r="L200">
        <f t="shared" si="136"/>
        <v>0</v>
      </c>
      <c r="M200">
        <f t="shared" si="135"/>
        <v>0</v>
      </c>
      <c r="O200">
        <f t="shared" si="132"/>
        <v>0</v>
      </c>
    </row>
    <row r="201" spans="2:15" x14ac:dyDescent="0.25">
      <c r="E201" s="2" t="e">
        <f t="shared" si="134"/>
        <v>#DIV/0!</v>
      </c>
      <c r="H201">
        <f t="shared" si="130"/>
        <v>0</v>
      </c>
      <c r="L201">
        <f t="shared" si="136"/>
        <v>0</v>
      </c>
      <c r="M201">
        <f t="shared" si="135"/>
        <v>0</v>
      </c>
      <c r="O201">
        <f t="shared" si="132"/>
        <v>0</v>
      </c>
    </row>
    <row r="202" spans="2:15" x14ac:dyDescent="0.25">
      <c r="E202" s="2" t="e">
        <f t="shared" si="134"/>
        <v>#DIV/0!</v>
      </c>
      <c r="H202">
        <f t="shared" si="130"/>
        <v>0</v>
      </c>
      <c r="L202">
        <f t="shared" si="136"/>
        <v>0</v>
      </c>
      <c r="M202">
        <v>0</v>
      </c>
      <c r="O202">
        <f t="shared" si="132"/>
        <v>0</v>
      </c>
    </row>
    <row r="203" spans="2:15" x14ac:dyDescent="0.25">
      <c r="E203" s="2" t="e">
        <f t="shared" si="134"/>
        <v>#DIV/0!</v>
      </c>
      <c r="H203">
        <f t="shared" si="130"/>
        <v>0</v>
      </c>
      <c r="L203">
        <f t="shared" si="136"/>
        <v>0</v>
      </c>
      <c r="M203">
        <f t="shared" ref="M203:M261" si="140">D203*5</f>
        <v>0</v>
      </c>
      <c r="O203">
        <f t="shared" si="132"/>
        <v>0</v>
      </c>
    </row>
    <row r="204" spans="2:15" x14ac:dyDescent="0.25">
      <c r="E204" s="2" t="e">
        <f t="shared" si="134"/>
        <v>#DIV/0!</v>
      </c>
      <c r="H204">
        <f t="shared" si="130"/>
        <v>0</v>
      </c>
      <c r="L204">
        <f t="shared" si="136"/>
        <v>0</v>
      </c>
      <c r="M204">
        <f t="shared" si="140"/>
        <v>0</v>
      </c>
      <c r="O204">
        <f t="shared" si="132"/>
        <v>0</v>
      </c>
    </row>
    <row r="205" spans="2:15" x14ac:dyDescent="0.25">
      <c r="E205" s="2" t="e">
        <f t="shared" si="134"/>
        <v>#DIV/0!</v>
      </c>
      <c r="H205">
        <f t="shared" si="130"/>
        <v>0</v>
      </c>
      <c r="L205">
        <f t="shared" si="136"/>
        <v>0</v>
      </c>
      <c r="M205">
        <f t="shared" si="140"/>
        <v>0</v>
      </c>
      <c r="O205">
        <f t="shared" si="132"/>
        <v>0</v>
      </c>
    </row>
    <row r="206" spans="2:15" x14ac:dyDescent="0.25">
      <c r="E206" s="2" t="e">
        <f t="shared" si="134"/>
        <v>#DIV/0!</v>
      </c>
      <c r="H206">
        <f t="shared" si="130"/>
        <v>0</v>
      </c>
      <c r="L206">
        <f t="shared" si="136"/>
        <v>0</v>
      </c>
      <c r="M206">
        <f t="shared" si="140"/>
        <v>0</v>
      </c>
      <c r="O206">
        <f t="shared" si="132"/>
        <v>0</v>
      </c>
    </row>
    <row r="207" spans="2:15" x14ac:dyDescent="0.25">
      <c r="E207" s="2" t="e">
        <f t="shared" si="134"/>
        <v>#DIV/0!</v>
      </c>
      <c r="H207">
        <f t="shared" si="130"/>
        <v>0</v>
      </c>
      <c r="L207">
        <f t="shared" si="136"/>
        <v>0</v>
      </c>
      <c r="M207">
        <f t="shared" si="140"/>
        <v>0</v>
      </c>
      <c r="O207">
        <f t="shared" si="132"/>
        <v>0</v>
      </c>
    </row>
    <row r="208" spans="2:15" x14ac:dyDescent="0.25">
      <c r="E208" s="2" t="e">
        <f t="shared" si="134"/>
        <v>#DIV/0!</v>
      </c>
      <c r="H208">
        <f t="shared" si="130"/>
        <v>0</v>
      </c>
      <c r="L208">
        <f t="shared" si="136"/>
        <v>0</v>
      </c>
      <c r="M208">
        <f t="shared" si="140"/>
        <v>0</v>
      </c>
      <c r="O208">
        <f t="shared" si="132"/>
        <v>0</v>
      </c>
    </row>
    <row r="209" spans="1:16" x14ac:dyDescent="0.25">
      <c r="E209" s="2" t="e">
        <f t="shared" si="134"/>
        <v>#DIV/0!</v>
      </c>
      <c r="H209">
        <f t="shared" si="130"/>
        <v>0</v>
      </c>
      <c r="L209">
        <f t="shared" si="136"/>
        <v>0</v>
      </c>
      <c r="M209">
        <f t="shared" si="140"/>
        <v>0</v>
      </c>
      <c r="O209">
        <f t="shared" si="132"/>
        <v>0</v>
      </c>
    </row>
    <row r="210" spans="1:16" x14ac:dyDescent="0.25">
      <c r="E210" s="2" t="e">
        <f t="shared" si="134"/>
        <v>#DIV/0!</v>
      </c>
      <c r="H210">
        <f t="shared" si="130"/>
        <v>0</v>
      </c>
      <c r="L210">
        <f t="shared" si="136"/>
        <v>0</v>
      </c>
      <c r="M210">
        <f t="shared" si="140"/>
        <v>0</v>
      </c>
      <c r="O210">
        <f t="shared" si="132"/>
        <v>0</v>
      </c>
    </row>
    <row r="211" spans="1:16" x14ac:dyDescent="0.25">
      <c r="E211" s="2" t="e">
        <f t="shared" si="134"/>
        <v>#DIV/0!</v>
      </c>
      <c r="H211">
        <f t="shared" si="130"/>
        <v>0</v>
      </c>
      <c r="L211">
        <f t="shared" si="136"/>
        <v>0</v>
      </c>
      <c r="M211">
        <f t="shared" si="140"/>
        <v>0</v>
      </c>
      <c r="O211">
        <f t="shared" si="132"/>
        <v>0</v>
      </c>
    </row>
    <row r="212" spans="1:16" x14ac:dyDescent="0.25">
      <c r="E212" s="2" t="e">
        <f t="shared" si="134"/>
        <v>#DIV/0!</v>
      </c>
      <c r="H212">
        <f t="shared" si="130"/>
        <v>0</v>
      </c>
      <c r="L212">
        <f t="shared" si="136"/>
        <v>0</v>
      </c>
      <c r="M212">
        <f t="shared" si="140"/>
        <v>0</v>
      </c>
      <c r="O212">
        <f t="shared" si="132"/>
        <v>0</v>
      </c>
    </row>
    <row r="213" spans="1:16" x14ac:dyDescent="0.25">
      <c r="E213" s="2" t="e">
        <f t="shared" si="134"/>
        <v>#DIV/0!</v>
      </c>
      <c r="H213">
        <f t="shared" si="130"/>
        <v>0</v>
      </c>
      <c r="L213">
        <f t="shared" si="136"/>
        <v>0</v>
      </c>
      <c r="M213">
        <f t="shared" si="140"/>
        <v>0</v>
      </c>
      <c r="O213">
        <f t="shared" si="132"/>
        <v>0</v>
      </c>
    </row>
    <row r="214" spans="1:16" x14ac:dyDescent="0.25">
      <c r="E214" s="2" t="e">
        <f t="shared" si="134"/>
        <v>#DIV/0!</v>
      </c>
      <c r="H214">
        <f t="shared" ref="H214:H261" si="141">F214-G214</f>
        <v>0</v>
      </c>
      <c r="L214">
        <f t="shared" si="136"/>
        <v>0</v>
      </c>
      <c r="M214">
        <f t="shared" si="140"/>
        <v>0</v>
      </c>
      <c r="O214">
        <f t="shared" si="132"/>
        <v>0</v>
      </c>
    </row>
    <row r="215" spans="1:16" x14ac:dyDescent="0.25">
      <c r="E215" s="2" t="e">
        <f t="shared" si="134"/>
        <v>#DIV/0!</v>
      </c>
      <c r="H215">
        <f t="shared" si="141"/>
        <v>0</v>
      </c>
      <c r="L215">
        <f t="shared" si="136"/>
        <v>0</v>
      </c>
      <c r="M215">
        <f t="shared" si="140"/>
        <v>0</v>
      </c>
      <c r="O215">
        <f t="shared" si="132"/>
        <v>0</v>
      </c>
    </row>
    <row r="216" spans="1:16" x14ac:dyDescent="0.25">
      <c r="E216" s="2" t="e">
        <f t="shared" si="134"/>
        <v>#DIV/0!</v>
      </c>
      <c r="H216">
        <f t="shared" si="141"/>
        <v>0</v>
      </c>
      <c r="L216">
        <f t="shared" si="136"/>
        <v>0</v>
      </c>
      <c r="M216">
        <f t="shared" si="140"/>
        <v>0</v>
      </c>
      <c r="O216">
        <f t="shared" si="132"/>
        <v>0</v>
      </c>
    </row>
    <row r="217" spans="1:16" x14ac:dyDescent="0.25">
      <c r="E217" s="2" t="e">
        <f t="shared" si="134"/>
        <v>#DIV/0!</v>
      </c>
      <c r="H217">
        <f t="shared" si="141"/>
        <v>0</v>
      </c>
      <c r="L217">
        <f t="shared" si="136"/>
        <v>0</v>
      </c>
      <c r="M217">
        <f t="shared" si="140"/>
        <v>0</v>
      </c>
      <c r="O217">
        <f t="shared" si="132"/>
        <v>0</v>
      </c>
    </row>
    <row r="218" spans="1:16" x14ac:dyDescent="0.25">
      <c r="E218" s="2" t="e">
        <f t="shared" si="134"/>
        <v>#DIV/0!</v>
      </c>
      <c r="H218">
        <f t="shared" si="141"/>
        <v>0</v>
      </c>
      <c r="L218">
        <f t="shared" si="136"/>
        <v>0</v>
      </c>
      <c r="M218">
        <f t="shared" si="140"/>
        <v>0</v>
      </c>
      <c r="O218">
        <f t="shared" si="132"/>
        <v>0</v>
      </c>
    </row>
    <row r="219" spans="1:16" x14ac:dyDescent="0.25">
      <c r="E219" s="2" t="e">
        <f t="shared" si="134"/>
        <v>#DIV/0!</v>
      </c>
      <c r="H219">
        <f t="shared" si="141"/>
        <v>0</v>
      </c>
      <c r="L219">
        <f t="shared" si="136"/>
        <v>0</v>
      </c>
      <c r="M219">
        <f t="shared" si="140"/>
        <v>0</v>
      </c>
      <c r="O219">
        <f t="shared" si="132"/>
        <v>0</v>
      </c>
    </row>
    <row r="220" spans="1:16" x14ac:dyDescent="0.25">
      <c r="E220" s="2" t="e">
        <f t="shared" si="134"/>
        <v>#DIV/0!</v>
      </c>
      <c r="H220">
        <f t="shared" si="141"/>
        <v>0</v>
      </c>
      <c r="L220">
        <f t="shared" si="136"/>
        <v>0</v>
      </c>
      <c r="M220">
        <f t="shared" si="140"/>
        <v>0</v>
      </c>
      <c r="O220">
        <f t="shared" ref="O220:O261" si="142">SUM(I220:N220)</f>
        <v>0</v>
      </c>
    </row>
    <row r="221" spans="1:16" x14ac:dyDescent="0.25">
      <c r="E221" s="2" t="e">
        <f t="shared" si="134"/>
        <v>#DIV/0!</v>
      </c>
      <c r="H221">
        <f t="shared" si="141"/>
        <v>0</v>
      </c>
      <c r="L221">
        <f t="shared" si="136"/>
        <v>0</v>
      </c>
      <c r="M221">
        <f t="shared" si="140"/>
        <v>0</v>
      </c>
      <c r="O221">
        <f t="shared" si="142"/>
        <v>0</v>
      </c>
    </row>
    <row r="222" spans="1:16" x14ac:dyDescent="0.25">
      <c r="E222" s="2" t="e">
        <f t="shared" si="134"/>
        <v>#DIV/0!</v>
      </c>
      <c r="H222">
        <f t="shared" si="141"/>
        <v>0</v>
      </c>
      <c r="L222">
        <f t="shared" si="136"/>
        <v>0</v>
      </c>
      <c r="M222">
        <f t="shared" si="140"/>
        <v>0</v>
      </c>
      <c r="O222">
        <f t="shared" si="142"/>
        <v>0</v>
      </c>
    </row>
    <row r="223" spans="1:16" x14ac:dyDescent="0.25">
      <c r="A223" s="6"/>
      <c r="B223" s="4"/>
      <c r="C223" s="4"/>
      <c r="D223" s="4"/>
      <c r="E223" s="5" t="e">
        <f t="shared" si="134"/>
        <v>#DIV/0!</v>
      </c>
      <c r="F223" s="4"/>
      <c r="G223" s="4"/>
      <c r="H223" s="4">
        <f t="shared" si="141"/>
        <v>0</v>
      </c>
      <c r="I223" s="4"/>
      <c r="J223" s="4"/>
      <c r="K223" s="4"/>
      <c r="L223" s="4">
        <f t="shared" si="136"/>
        <v>0</v>
      </c>
      <c r="M223" s="4">
        <f t="shared" si="140"/>
        <v>0</v>
      </c>
      <c r="N223" s="4"/>
      <c r="O223" s="4">
        <f t="shared" si="142"/>
        <v>0</v>
      </c>
      <c r="P223" s="4"/>
    </row>
    <row r="224" spans="1:16" x14ac:dyDescent="0.25">
      <c r="E224" s="2" t="e">
        <f t="shared" si="134"/>
        <v>#DIV/0!</v>
      </c>
      <c r="H224">
        <f t="shared" si="141"/>
        <v>0</v>
      </c>
      <c r="L224">
        <f t="shared" si="136"/>
        <v>0</v>
      </c>
      <c r="M224">
        <f t="shared" si="140"/>
        <v>0</v>
      </c>
      <c r="O224">
        <f t="shared" si="142"/>
        <v>0</v>
      </c>
      <c r="P224" s="4"/>
    </row>
    <row r="225" spans="1:16" x14ac:dyDescent="0.25">
      <c r="E225" s="2" t="e">
        <f t="shared" si="134"/>
        <v>#DIV/0!</v>
      </c>
      <c r="H225">
        <f t="shared" si="141"/>
        <v>0</v>
      </c>
      <c r="L225">
        <f t="shared" si="136"/>
        <v>0</v>
      </c>
      <c r="M225">
        <f t="shared" si="140"/>
        <v>0</v>
      </c>
      <c r="O225">
        <f t="shared" si="142"/>
        <v>0</v>
      </c>
    </row>
    <row r="226" spans="1:16" x14ac:dyDescent="0.25">
      <c r="E226" s="2" t="e">
        <f t="shared" ref="E226:E261" si="143">(B226)/(B226+C226+D226)</f>
        <v>#DIV/0!</v>
      </c>
      <c r="H226">
        <f t="shared" si="141"/>
        <v>0</v>
      </c>
      <c r="L226">
        <f t="shared" si="136"/>
        <v>0</v>
      </c>
      <c r="M226">
        <f t="shared" si="140"/>
        <v>0</v>
      </c>
      <c r="O226">
        <f t="shared" si="142"/>
        <v>0</v>
      </c>
    </row>
    <row r="227" spans="1:16" x14ac:dyDescent="0.25">
      <c r="A227" s="6"/>
      <c r="B227" s="4"/>
      <c r="C227" s="4"/>
      <c r="D227" s="4"/>
      <c r="E227" s="5" t="e">
        <f t="shared" si="143"/>
        <v>#DIV/0!</v>
      </c>
      <c r="F227" s="4"/>
      <c r="G227" s="4"/>
      <c r="H227" s="4">
        <f t="shared" si="141"/>
        <v>0</v>
      </c>
      <c r="I227" s="4"/>
      <c r="J227" s="4"/>
      <c r="K227" s="4"/>
      <c r="L227" s="4">
        <f t="shared" ref="L227:L238" si="144">B227*10</f>
        <v>0</v>
      </c>
      <c r="M227" s="4">
        <f t="shared" si="140"/>
        <v>0</v>
      </c>
      <c r="N227" s="4"/>
      <c r="O227" s="4">
        <f t="shared" si="142"/>
        <v>0</v>
      </c>
      <c r="P227" s="4"/>
    </row>
    <row r="228" spans="1:16" x14ac:dyDescent="0.25">
      <c r="A228" s="6"/>
      <c r="B228" s="4"/>
      <c r="C228" s="4"/>
      <c r="D228" s="4"/>
      <c r="E228" s="5" t="e">
        <f t="shared" si="143"/>
        <v>#DIV/0!</v>
      </c>
      <c r="F228" s="4"/>
      <c r="G228" s="4"/>
      <c r="H228" s="4">
        <f t="shared" si="141"/>
        <v>0</v>
      </c>
      <c r="I228" s="4"/>
      <c r="J228" s="4"/>
      <c r="K228" s="4"/>
      <c r="L228" s="4">
        <f t="shared" si="144"/>
        <v>0</v>
      </c>
      <c r="M228" s="4">
        <f t="shared" si="140"/>
        <v>0</v>
      </c>
      <c r="N228" s="4"/>
      <c r="O228" s="4">
        <f t="shared" si="142"/>
        <v>0</v>
      </c>
      <c r="P228" s="4"/>
    </row>
    <row r="229" spans="1:16" x14ac:dyDescent="0.25">
      <c r="A229" s="6"/>
      <c r="B229" s="4"/>
      <c r="C229" s="4"/>
      <c r="D229" s="4"/>
      <c r="E229" s="5" t="e">
        <f t="shared" si="143"/>
        <v>#DIV/0!</v>
      </c>
      <c r="F229" s="4"/>
      <c r="G229" s="4"/>
      <c r="H229" s="4">
        <f t="shared" si="141"/>
        <v>0</v>
      </c>
      <c r="I229" s="4"/>
      <c r="J229" s="4"/>
      <c r="K229" s="4"/>
      <c r="L229" s="4">
        <f t="shared" si="144"/>
        <v>0</v>
      </c>
      <c r="M229" s="4">
        <f t="shared" si="140"/>
        <v>0</v>
      </c>
      <c r="N229" s="4"/>
      <c r="O229" s="4">
        <f t="shared" si="142"/>
        <v>0</v>
      </c>
      <c r="P229" s="4"/>
    </row>
    <row r="230" spans="1:16" x14ac:dyDescent="0.25">
      <c r="A230" s="6"/>
      <c r="B230" s="4"/>
      <c r="C230" s="4"/>
      <c r="D230" s="4"/>
      <c r="E230" s="5" t="e">
        <f t="shared" si="143"/>
        <v>#DIV/0!</v>
      </c>
      <c r="F230" s="4"/>
      <c r="G230" s="4"/>
      <c r="H230" s="4">
        <f t="shared" si="141"/>
        <v>0</v>
      </c>
      <c r="I230" s="4"/>
      <c r="J230" s="4"/>
      <c r="K230" s="4"/>
      <c r="L230" s="4">
        <f t="shared" si="144"/>
        <v>0</v>
      </c>
      <c r="M230" s="4">
        <f t="shared" si="140"/>
        <v>0</v>
      </c>
      <c r="N230" s="4"/>
      <c r="O230" s="4">
        <f t="shared" si="142"/>
        <v>0</v>
      </c>
      <c r="P230" s="4"/>
    </row>
    <row r="231" spans="1:16" x14ac:dyDescent="0.25">
      <c r="A231" s="6"/>
      <c r="B231" s="4"/>
      <c r="C231" s="4"/>
      <c r="D231" s="4"/>
      <c r="E231" s="5" t="e">
        <f t="shared" si="143"/>
        <v>#DIV/0!</v>
      </c>
      <c r="F231" s="4"/>
      <c r="G231" s="4"/>
      <c r="H231" s="4">
        <f t="shared" si="141"/>
        <v>0</v>
      </c>
      <c r="I231" s="4"/>
      <c r="J231" s="4"/>
      <c r="K231" s="4"/>
      <c r="L231" s="4">
        <f t="shared" si="144"/>
        <v>0</v>
      </c>
      <c r="M231" s="4">
        <f t="shared" si="140"/>
        <v>0</v>
      </c>
      <c r="N231" s="4"/>
      <c r="O231" s="4">
        <f t="shared" si="142"/>
        <v>0</v>
      </c>
      <c r="P231" s="4"/>
    </row>
    <row r="232" spans="1:16" x14ac:dyDescent="0.25">
      <c r="A232" s="6"/>
      <c r="B232" s="4"/>
      <c r="C232" s="4"/>
      <c r="D232" s="4"/>
      <c r="E232" s="5" t="e">
        <f t="shared" si="143"/>
        <v>#DIV/0!</v>
      </c>
      <c r="F232" s="4"/>
      <c r="G232" s="4"/>
      <c r="H232" s="4">
        <f t="shared" si="141"/>
        <v>0</v>
      </c>
      <c r="I232" s="4"/>
      <c r="J232" s="4"/>
      <c r="K232" s="4"/>
      <c r="L232" s="4">
        <f t="shared" si="144"/>
        <v>0</v>
      </c>
      <c r="M232" s="4">
        <f t="shared" si="140"/>
        <v>0</v>
      </c>
      <c r="N232" s="4"/>
      <c r="O232" s="4">
        <f t="shared" si="142"/>
        <v>0</v>
      </c>
    </row>
    <row r="233" spans="1:16" x14ac:dyDescent="0.25">
      <c r="E233" s="2" t="e">
        <f t="shared" si="143"/>
        <v>#DIV/0!</v>
      </c>
      <c r="H233">
        <f t="shared" si="141"/>
        <v>0</v>
      </c>
      <c r="L233">
        <f t="shared" si="144"/>
        <v>0</v>
      </c>
      <c r="M233">
        <f t="shared" si="140"/>
        <v>0</v>
      </c>
      <c r="O233">
        <f t="shared" si="142"/>
        <v>0</v>
      </c>
    </row>
    <row r="234" spans="1:16" x14ac:dyDescent="0.25">
      <c r="E234" s="2" t="e">
        <f t="shared" si="143"/>
        <v>#DIV/0!</v>
      </c>
      <c r="H234">
        <f t="shared" si="141"/>
        <v>0</v>
      </c>
      <c r="L234">
        <f t="shared" si="144"/>
        <v>0</v>
      </c>
      <c r="M234">
        <f t="shared" si="140"/>
        <v>0</v>
      </c>
      <c r="O234">
        <f t="shared" si="142"/>
        <v>0</v>
      </c>
    </row>
    <row r="235" spans="1:16" x14ac:dyDescent="0.25">
      <c r="E235" s="2" t="e">
        <f t="shared" si="143"/>
        <v>#DIV/0!</v>
      </c>
      <c r="H235">
        <f t="shared" si="141"/>
        <v>0</v>
      </c>
      <c r="L235">
        <f t="shared" si="144"/>
        <v>0</v>
      </c>
      <c r="M235">
        <f t="shared" si="140"/>
        <v>0</v>
      </c>
      <c r="O235">
        <f t="shared" si="142"/>
        <v>0</v>
      </c>
    </row>
    <row r="236" spans="1:16" x14ac:dyDescent="0.25">
      <c r="E236" s="2" t="e">
        <f t="shared" si="143"/>
        <v>#DIV/0!</v>
      </c>
      <c r="H236">
        <f t="shared" si="141"/>
        <v>0</v>
      </c>
      <c r="L236">
        <f t="shared" si="144"/>
        <v>0</v>
      </c>
      <c r="M236">
        <f t="shared" si="140"/>
        <v>0</v>
      </c>
      <c r="O236">
        <f t="shared" si="142"/>
        <v>0</v>
      </c>
    </row>
    <row r="237" spans="1:16" x14ac:dyDescent="0.25">
      <c r="E237" s="2" t="e">
        <f t="shared" si="143"/>
        <v>#DIV/0!</v>
      </c>
      <c r="H237">
        <f t="shared" si="141"/>
        <v>0</v>
      </c>
      <c r="L237">
        <f t="shared" si="144"/>
        <v>0</v>
      </c>
      <c r="M237">
        <f t="shared" si="140"/>
        <v>0</v>
      </c>
      <c r="O237">
        <f t="shared" si="142"/>
        <v>0</v>
      </c>
    </row>
    <row r="238" spans="1:16" x14ac:dyDescent="0.25">
      <c r="E238" s="2" t="e">
        <f t="shared" si="143"/>
        <v>#DIV/0!</v>
      </c>
      <c r="H238">
        <f t="shared" si="141"/>
        <v>0</v>
      </c>
      <c r="L238">
        <f t="shared" si="144"/>
        <v>0</v>
      </c>
      <c r="M238">
        <f t="shared" si="140"/>
        <v>0</v>
      </c>
      <c r="O238">
        <f t="shared" si="142"/>
        <v>0</v>
      </c>
    </row>
    <row r="239" spans="1:16" x14ac:dyDescent="0.25">
      <c r="E239" s="2" t="e">
        <f t="shared" si="143"/>
        <v>#DIV/0!</v>
      </c>
      <c r="H239">
        <f t="shared" si="141"/>
        <v>0</v>
      </c>
      <c r="M239">
        <f t="shared" si="140"/>
        <v>0</v>
      </c>
      <c r="O239">
        <f t="shared" si="142"/>
        <v>0</v>
      </c>
    </row>
    <row r="240" spans="1:16" x14ac:dyDescent="0.25">
      <c r="E240" s="2" t="e">
        <f t="shared" si="143"/>
        <v>#DIV/0!</v>
      </c>
      <c r="H240">
        <f t="shared" si="141"/>
        <v>0</v>
      </c>
      <c r="M240">
        <f t="shared" si="140"/>
        <v>0</v>
      </c>
      <c r="O240">
        <f t="shared" si="142"/>
        <v>0</v>
      </c>
    </row>
    <row r="241" spans="5:15" x14ac:dyDescent="0.25">
      <c r="E241" s="2" t="e">
        <f t="shared" si="143"/>
        <v>#DIV/0!</v>
      </c>
      <c r="H241">
        <f t="shared" si="141"/>
        <v>0</v>
      </c>
      <c r="M241">
        <f t="shared" si="140"/>
        <v>0</v>
      </c>
      <c r="O241">
        <f t="shared" si="142"/>
        <v>0</v>
      </c>
    </row>
    <row r="242" spans="5:15" x14ac:dyDescent="0.25">
      <c r="E242" s="2" t="e">
        <f t="shared" si="143"/>
        <v>#DIV/0!</v>
      </c>
      <c r="H242">
        <f t="shared" si="141"/>
        <v>0</v>
      </c>
      <c r="M242">
        <f t="shared" si="140"/>
        <v>0</v>
      </c>
      <c r="O242">
        <f t="shared" si="142"/>
        <v>0</v>
      </c>
    </row>
    <row r="243" spans="5:15" x14ac:dyDescent="0.25">
      <c r="E243" s="2" t="e">
        <f t="shared" si="143"/>
        <v>#DIV/0!</v>
      </c>
      <c r="H243">
        <f t="shared" si="141"/>
        <v>0</v>
      </c>
      <c r="M243">
        <f t="shared" si="140"/>
        <v>0</v>
      </c>
      <c r="O243">
        <f t="shared" si="142"/>
        <v>0</v>
      </c>
    </row>
    <row r="244" spans="5:15" x14ac:dyDescent="0.25">
      <c r="E244" s="2" t="e">
        <f t="shared" si="143"/>
        <v>#DIV/0!</v>
      </c>
      <c r="H244">
        <f t="shared" si="141"/>
        <v>0</v>
      </c>
      <c r="M244">
        <f t="shared" si="140"/>
        <v>0</v>
      </c>
      <c r="O244">
        <f t="shared" si="142"/>
        <v>0</v>
      </c>
    </row>
    <row r="245" spans="5:15" x14ac:dyDescent="0.25">
      <c r="E245" s="2" t="e">
        <f t="shared" si="143"/>
        <v>#DIV/0!</v>
      </c>
      <c r="H245">
        <f t="shared" si="141"/>
        <v>0</v>
      </c>
      <c r="M245">
        <f t="shared" si="140"/>
        <v>0</v>
      </c>
      <c r="O245">
        <f t="shared" si="142"/>
        <v>0</v>
      </c>
    </row>
    <row r="246" spans="5:15" x14ac:dyDescent="0.25">
      <c r="E246" s="2" t="e">
        <f t="shared" si="143"/>
        <v>#DIV/0!</v>
      </c>
      <c r="H246">
        <f t="shared" si="141"/>
        <v>0</v>
      </c>
      <c r="M246">
        <f t="shared" si="140"/>
        <v>0</v>
      </c>
      <c r="O246">
        <f t="shared" si="142"/>
        <v>0</v>
      </c>
    </row>
    <row r="247" spans="5:15" x14ac:dyDescent="0.25">
      <c r="E247" s="2" t="e">
        <f t="shared" si="143"/>
        <v>#DIV/0!</v>
      </c>
      <c r="H247">
        <f t="shared" si="141"/>
        <v>0</v>
      </c>
      <c r="M247">
        <f t="shared" si="140"/>
        <v>0</v>
      </c>
      <c r="O247">
        <f t="shared" si="142"/>
        <v>0</v>
      </c>
    </row>
    <row r="248" spans="5:15" x14ac:dyDescent="0.25">
      <c r="E248" s="2" t="e">
        <f t="shared" si="143"/>
        <v>#DIV/0!</v>
      </c>
      <c r="H248">
        <f t="shared" si="141"/>
        <v>0</v>
      </c>
      <c r="M248">
        <f t="shared" si="140"/>
        <v>0</v>
      </c>
      <c r="O248">
        <f t="shared" si="142"/>
        <v>0</v>
      </c>
    </row>
    <row r="249" spans="5:15" x14ac:dyDescent="0.25">
      <c r="E249" s="2" t="e">
        <f t="shared" si="143"/>
        <v>#DIV/0!</v>
      </c>
      <c r="H249">
        <f t="shared" si="141"/>
        <v>0</v>
      </c>
      <c r="M249">
        <f t="shared" si="140"/>
        <v>0</v>
      </c>
      <c r="O249">
        <f t="shared" si="142"/>
        <v>0</v>
      </c>
    </row>
    <row r="250" spans="5:15" x14ac:dyDescent="0.25">
      <c r="E250" s="2" t="e">
        <f t="shared" si="143"/>
        <v>#DIV/0!</v>
      </c>
      <c r="H250">
        <f t="shared" si="141"/>
        <v>0</v>
      </c>
      <c r="M250">
        <f t="shared" si="140"/>
        <v>0</v>
      </c>
      <c r="O250">
        <f t="shared" si="142"/>
        <v>0</v>
      </c>
    </row>
    <row r="251" spans="5:15" x14ac:dyDescent="0.25">
      <c r="E251" s="2" t="e">
        <f t="shared" si="143"/>
        <v>#DIV/0!</v>
      </c>
      <c r="H251">
        <f t="shared" si="141"/>
        <v>0</v>
      </c>
      <c r="M251">
        <f t="shared" si="140"/>
        <v>0</v>
      </c>
      <c r="O251">
        <f t="shared" si="142"/>
        <v>0</v>
      </c>
    </row>
    <row r="252" spans="5:15" x14ac:dyDescent="0.25">
      <c r="E252" s="2" t="e">
        <f t="shared" si="143"/>
        <v>#DIV/0!</v>
      </c>
      <c r="H252">
        <f t="shared" si="141"/>
        <v>0</v>
      </c>
      <c r="M252">
        <f t="shared" si="140"/>
        <v>0</v>
      </c>
      <c r="O252">
        <f t="shared" si="142"/>
        <v>0</v>
      </c>
    </row>
    <row r="253" spans="5:15" x14ac:dyDescent="0.25">
      <c r="E253" s="2" t="e">
        <f t="shared" si="143"/>
        <v>#DIV/0!</v>
      </c>
      <c r="H253">
        <f t="shared" si="141"/>
        <v>0</v>
      </c>
      <c r="M253">
        <f t="shared" si="140"/>
        <v>0</v>
      </c>
      <c r="O253">
        <f t="shared" si="142"/>
        <v>0</v>
      </c>
    </row>
    <row r="254" spans="5:15" x14ac:dyDescent="0.25">
      <c r="E254" s="2" t="e">
        <f t="shared" si="143"/>
        <v>#DIV/0!</v>
      </c>
      <c r="H254">
        <f t="shared" si="141"/>
        <v>0</v>
      </c>
      <c r="M254">
        <f t="shared" si="140"/>
        <v>0</v>
      </c>
      <c r="O254">
        <f t="shared" si="142"/>
        <v>0</v>
      </c>
    </row>
    <row r="255" spans="5:15" x14ac:dyDescent="0.25">
      <c r="E255" s="2" t="e">
        <f t="shared" si="143"/>
        <v>#DIV/0!</v>
      </c>
      <c r="H255">
        <f t="shared" si="141"/>
        <v>0</v>
      </c>
      <c r="M255">
        <f t="shared" si="140"/>
        <v>0</v>
      </c>
      <c r="O255">
        <f t="shared" si="142"/>
        <v>0</v>
      </c>
    </row>
    <row r="256" spans="5:15" x14ac:dyDescent="0.25">
      <c r="E256" s="2" t="e">
        <f t="shared" si="143"/>
        <v>#DIV/0!</v>
      </c>
      <c r="H256">
        <f t="shared" si="141"/>
        <v>0</v>
      </c>
      <c r="M256">
        <f t="shared" si="140"/>
        <v>0</v>
      </c>
      <c r="O256">
        <f t="shared" si="142"/>
        <v>0</v>
      </c>
    </row>
    <row r="257" spans="5:15" x14ac:dyDescent="0.25">
      <c r="E257" s="2" t="e">
        <f t="shared" si="143"/>
        <v>#DIV/0!</v>
      </c>
      <c r="H257">
        <f t="shared" si="141"/>
        <v>0</v>
      </c>
      <c r="M257">
        <f t="shared" si="140"/>
        <v>0</v>
      </c>
      <c r="O257">
        <f t="shared" si="142"/>
        <v>0</v>
      </c>
    </row>
    <row r="258" spans="5:15" x14ac:dyDescent="0.25">
      <c r="E258" t="e">
        <f t="shared" si="143"/>
        <v>#DIV/0!</v>
      </c>
      <c r="H258">
        <f t="shared" si="141"/>
        <v>0</v>
      </c>
      <c r="M258">
        <f t="shared" si="140"/>
        <v>0</v>
      </c>
      <c r="O258">
        <f t="shared" si="142"/>
        <v>0</v>
      </c>
    </row>
    <row r="259" spans="5:15" x14ac:dyDescent="0.25">
      <c r="E259" t="e">
        <f t="shared" si="143"/>
        <v>#DIV/0!</v>
      </c>
      <c r="H259">
        <f t="shared" si="141"/>
        <v>0</v>
      </c>
      <c r="M259">
        <f t="shared" si="140"/>
        <v>0</v>
      </c>
      <c r="O259">
        <f t="shared" si="142"/>
        <v>0</v>
      </c>
    </row>
    <row r="260" spans="5:15" x14ac:dyDescent="0.25">
      <c r="E260" t="e">
        <f t="shared" si="143"/>
        <v>#DIV/0!</v>
      </c>
      <c r="H260">
        <f t="shared" si="141"/>
        <v>0</v>
      </c>
      <c r="M260">
        <f t="shared" si="140"/>
        <v>0</v>
      </c>
      <c r="O260">
        <f t="shared" si="142"/>
        <v>0</v>
      </c>
    </row>
    <row r="261" spans="5:15" x14ac:dyDescent="0.25">
      <c r="E261" t="e">
        <f t="shared" si="143"/>
        <v>#DIV/0!</v>
      </c>
      <c r="H261">
        <f t="shared" si="141"/>
        <v>0</v>
      </c>
      <c r="M261">
        <f t="shared" si="140"/>
        <v>0</v>
      </c>
      <c r="O261">
        <f t="shared" si="142"/>
        <v>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66B5-3DB7-4290-835A-085A8FD30AA5}">
  <sheetPr codeName="Sheet4"/>
  <dimension ref="A1:AA244"/>
  <sheetViews>
    <sheetView zoomScale="110" zoomScaleNormal="110" workbookViewId="0">
      <selection activeCell="H24" sqref="H24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93</v>
      </c>
      <c r="B3" s="3">
        <f>1*8</f>
        <v>8</v>
      </c>
      <c r="C3" s="3">
        <f>1*6</f>
        <v>6</v>
      </c>
      <c r="D3" s="3"/>
      <c r="E3" s="2">
        <f>(B3)/(B3+C3+D3)</f>
        <v>0.5714285714285714</v>
      </c>
      <c r="F3" s="3">
        <f>12+13+5+3+1+11+8+4+16+12+2+3+10+8</f>
        <v>108</v>
      </c>
      <c r="G3" s="3">
        <f>6+0+3+9+13+1+2+16+0+8+15+5+2+9</f>
        <v>89</v>
      </c>
      <c r="H3">
        <f t="shared" ref="H3:H6" si="0">F3-G3</f>
        <v>19</v>
      </c>
      <c r="J3">
        <f>40*1</f>
        <v>40</v>
      </c>
      <c r="K3">
        <f>20*2</f>
        <v>40</v>
      </c>
      <c r="L3">
        <f t="shared" ref="L3:L6" si="1">B3*10</f>
        <v>80</v>
      </c>
      <c r="M3">
        <f t="shared" ref="M3:M6" si="2">D3*5</f>
        <v>0</v>
      </c>
      <c r="N3">
        <f>10*4</f>
        <v>40</v>
      </c>
      <c r="O3">
        <f t="shared" ref="O3:O5" si="3">SUM(I3:N3)</f>
        <v>200</v>
      </c>
    </row>
    <row r="4" spans="1:27" x14ac:dyDescent="0.25">
      <c r="A4" s="3" t="s">
        <v>99</v>
      </c>
      <c r="B4" s="3">
        <f>1*2</f>
        <v>2</v>
      </c>
      <c r="C4" s="3">
        <f>1*1</f>
        <v>1</v>
      </c>
      <c r="D4" s="3"/>
      <c r="E4" s="2">
        <f>(B4)/(B4+C4+D4)</f>
        <v>0.66666666666666663</v>
      </c>
      <c r="F4" s="3">
        <f>10+7+7</f>
        <v>24</v>
      </c>
      <c r="G4" s="3">
        <f>6+2+9</f>
        <v>17</v>
      </c>
      <c r="H4">
        <f t="shared" ref="H4" si="4">F4-G4</f>
        <v>7</v>
      </c>
      <c r="K4">
        <f>20*1</f>
        <v>20</v>
      </c>
      <c r="L4">
        <f t="shared" ref="L4" si="5">B4*10</f>
        <v>20</v>
      </c>
      <c r="M4">
        <f t="shared" ref="M4" si="6">D4*5</f>
        <v>0</v>
      </c>
      <c r="N4">
        <f t="shared" ref="N4:N10" si="7">10*1</f>
        <v>10</v>
      </c>
      <c r="O4">
        <f t="shared" ref="O4" si="8">SUM(I4:N4)</f>
        <v>50</v>
      </c>
    </row>
    <row r="5" spans="1:27" x14ac:dyDescent="0.25">
      <c r="A5" s="3" t="s">
        <v>110</v>
      </c>
      <c r="B5" s="3">
        <f>1*6</f>
        <v>6</v>
      </c>
      <c r="C5" s="3">
        <f>1*11</f>
        <v>11</v>
      </c>
      <c r="D5" s="3"/>
      <c r="E5" s="2">
        <f>(B5)/(B5+C5+D5)</f>
        <v>0.35294117647058826</v>
      </c>
      <c r="F5" s="3">
        <f>10+1+0+0+11+10+1+21+3+7+2+0+4+5+12+17+5</f>
        <v>109</v>
      </c>
      <c r="G5" s="3">
        <f>16+11+14+16+10+9+11+5+12+4+14+14+19+9+2+4+7</f>
        <v>177</v>
      </c>
      <c r="H5">
        <f t="shared" si="0"/>
        <v>-68</v>
      </c>
      <c r="K5">
        <f>20*1</f>
        <v>20</v>
      </c>
      <c r="L5">
        <f t="shared" si="1"/>
        <v>60</v>
      </c>
      <c r="M5">
        <f t="shared" si="2"/>
        <v>0</v>
      </c>
      <c r="N5">
        <f>10*5</f>
        <v>50</v>
      </c>
      <c r="O5">
        <f t="shared" si="3"/>
        <v>130</v>
      </c>
    </row>
    <row r="6" spans="1:27" x14ac:dyDescent="0.25">
      <c r="A6" s="3" t="s">
        <v>213</v>
      </c>
      <c r="B6" s="3">
        <f>1*1</f>
        <v>1</v>
      </c>
      <c r="C6" s="3">
        <f>1*2</f>
        <v>2</v>
      </c>
      <c r="D6" s="3"/>
      <c r="E6" s="2">
        <f t="shared" ref="E6" si="9">(B6)/(B6+C6+D6)</f>
        <v>0.33333333333333331</v>
      </c>
      <c r="F6" s="3">
        <f>2+16+2</f>
        <v>20</v>
      </c>
      <c r="G6" s="3">
        <f>12+15+3</f>
        <v>30</v>
      </c>
      <c r="H6">
        <f t="shared" si="0"/>
        <v>-10</v>
      </c>
      <c r="L6">
        <f t="shared" si="1"/>
        <v>10</v>
      </c>
      <c r="M6">
        <f t="shared" si="2"/>
        <v>0</v>
      </c>
      <c r="N6">
        <f t="shared" ref="N6" si="10">10*1</f>
        <v>10</v>
      </c>
      <c r="O6">
        <f t="shared" ref="O6" si="11">SUM(I6:N6)</f>
        <v>20</v>
      </c>
    </row>
    <row r="7" spans="1:27" x14ac:dyDescent="0.25">
      <c r="A7" s="3" t="s">
        <v>22</v>
      </c>
      <c r="B7" s="3">
        <f>1*5</f>
        <v>5</v>
      </c>
      <c r="C7" s="3">
        <f>1*8</f>
        <v>8</v>
      </c>
      <c r="D7" s="3"/>
      <c r="E7" s="2">
        <f t="shared" ref="E7:E144" si="12">(B7)/(B7+C7+D7)</f>
        <v>0.38461538461538464</v>
      </c>
      <c r="F7" s="3">
        <f>4+8+4+6+6+9+0+20+14+7+15+15+4</f>
        <v>112</v>
      </c>
      <c r="G7" s="3">
        <f>11+13+13+3+3+10+13+10+0+10+16+3+9</f>
        <v>114</v>
      </c>
      <c r="H7">
        <f t="shared" ref="H7:H81" si="13">F7-G7</f>
        <v>-2</v>
      </c>
      <c r="K7">
        <f>20*1</f>
        <v>20</v>
      </c>
      <c r="L7">
        <f t="shared" ref="L7:L134" si="14">B7*10</f>
        <v>50</v>
      </c>
      <c r="M7">
        <f t="shared" ref="M7:M144" si="15">D7*5</f>
        <v>0</v>
      </c>
      <c r="N7">
        <f>10*4</f>
        <v>40</v>
      </c>
      <c r="O7">
        <f t="shared" ref="O7:O137" si="16">SUM(I7:N7)</f>
        <v>110</v>
      </c>
    </row>
    <row r="8" spans="1:27" x14ac:dyDescent="0.25">
      <c r="A8" s="3" t="s">
        <v>150</v>
      </c>
      <c r="B8" s="3">
        <f>1*2</f>
        <v>2</v>
      </c>
      <c r="C8" s="3">
        <f>1*10</f>
        <v>10</v>
      </c>
      <c r="D8" s="3"/>
      <c r="E8" s="2">
        <f>(B8)/(B8+C8+D8)</f>
        <v>0.16666666666666666</v>
      </c>
      <c r="F8" s="3">
        <f>1+8+8+10+0+0+6+4+4+8+9+4</f>
        <v>62</v>
      </c>
      <c r="G8" s="3">
        <f>9+10+12+11+8+12+11+7+17+6+4+17</f>
        <v>124</v>
      </c>
      <c r="H8">
        <f t="shared" si="13"/>
        <v>-62</v>
      </c>
      <c r="J8">
        <f>40*1</f>
        <v>40</v>
      </c>
      <c r="L8">
        <f t="shared" si="14"/>
        <v>20</v>
      </c>
      <c r="M8">
        <f t="shared" si="15"/>
        <v>0</v>
      </c>
      <c r="N8">
        <f>10*4</f>
        <v>40</v>
      </c>
      <c r="O8">
        <f t="shared" ref="O8" si="17">SUM(I8:N8)</f>
        <v>100</v>
      </c>
    </row>
    <row r="9" spans="1:27" x14ac:dyDescent="0.25">
      <c r="A9" s="3" t="s">
        <v>205</v>
      </c>
      <c r="B9" s="3">
        <f>1*4</f>
        <v>4</v>
      </c>
      <c r="C9" s="3"/>
      <c r="D9" s="3"/>
      <c r="E9" s="2">
        <f t="shared" ref="E9" si="18">(B9)/(B9+C9+D9)</f>
        <v>1</v>
      </c>
      <c r="F9" s="3">
        <f>8+19+11+11</f>
        <v>49</v>
      </c>
      <c r="G9" s="3">
        <f>6+4+6+6</f>
        <v>22</v>
      </c>
      <c r="H9">
        <f t="shared" ref="H9" si="19">F9-G9</f>
        <v>27</v>
      </c>
      <c r="I9">
        <f>60*1</f>
        <v>60</v>
      </c>
      <c r="L9">
        <f t="shared" ref="L9" si="20">B9*10</f>
        <v>40</v>
      </c>
      <c r="M9">
        <f t="shared" ref="M9" si="21">D9*5</f>
        <v>0</v>
      </c>
      <c r="N9">
        <f t="shared" ref="N9" si="22">10*1</f>
        <v>10</v>
      </c>
      <c r="O9">
        <f t="shared" ref="O9" si="23">SUM(I9:N9)</f>
        <v>110</v>
      </c>
    </row>
    <row r="10" spans="1:27" x14ac:dyDescent="0.25">
      <c r="A10" s="3" t="s">
        <v>159</v>
      </c>
      <c r="B10" s="3">
        <f>1*4</f>
        <v>4</v>
      </c>
      <c r="C10" s="3">
        <f>1*1</f>
        <v>1</v>
      </c>
      <c r="D10" s="3"/>
      <c r="E10" s="2">
        <f>(B10)/(B10+C10+D10)</f>
        <v>0.8</v>
      </c>
      <c r="F10" s="3">
        <f>11+6+8+7+7</f>
        <v>39</v>
      </c>
      <c r="G10" s="3">
        <f>5+0+0+0+8</f>
        <v>13</v>
      </c>
      <c r="H10">
        <f t="shared" si="13"/>
        <v>26</v>
      </c>
      <c r="J10">
        <f>40*1</f>
        <v>40</v>
      </c>
      <c r="L10">
        <f t="shared" si="14"/>
        <v>40</v>
      </c>
      <c r="M10">
        <f t="shared" si="15"/>
        <v>0</v>
      </c>
      <c r="N10">
        <f t="shared" si="7"/>
        <v>10</v>
      </c>
      <c r="O10">
        <f t="shared" ref="O10" si="24">SUM(I10:N10)</f>
        <v>90</v>
      </c>
    </row>
    <row r="11" spans="1:27" x14ac:dyDescent="0.25">
      <c r="A11" s="3" t="s">
        <v>47</v>
      </c>
      <c r="B11" s="3">
        <f>1*8</f>
        <v>8</v>
      </c>
      <c r="C11" s="3">
        <f>1*8</f>
        <v>8</v>
      </c>
      <c r="D11" s="3">
        <f>1*1</f>
        <v>1</v>
      </c>
      <c r="E11" s="2">
        <f>(B11)/(B11+C11+D11)</f>
        <v>0.47058823529411764</v>
      </c>
      <c r="F11" s="3">
        <f>3+1+5+2+7+3+8+9+9+4+4+13+6+3+8+7+2</f>
        <v>94</v>
      </c>
      <c r="G11" s="3">
        <f>7+5+6+15+8+5+7+7+7+3+4+1+2+11+6+5+3</f>
        <v>102</v>
      </c>
      <c r="H11">
        <f t="shared" si="13"/>
        <v>-8</v>
      </c>
      <c r="I11">
        <f>60*1</f>
        <v>60</v>
      </c>
      <c r="J11">
        <f>40*2</f>
        <v>80</v>
      </c>
      <c r="K11">
        <f>20*1</f>
        <v>20</v>
      </c>
      <c r="L11">
        <f t="shared" si="14"/>
        <v>80</v>
      </c>
      <c r="M11">
        <f t="shared" si="15"/>
        <v>5</v>
      </c>
      <c r="N11">
        <f>10*5</f>
        <v>50</v>
      </c>
      <c r="O11">
        <f t="shared" ref="O11" si="25">SUM(I11:N11)</f>
        <v>295</v>
      </c>
    </row>
    <row r="12" spans="1:27" x14ac:dyDescent="0.25">
      <c r="A12" s="3" t="s">
        <v>206</v>
      </c>
      <c r="B12" s="3">
        <f>1*1</f>
        <v>1</v>
      </c>
      <c r="C12" s="3">
        <f>1*2</f>
        <v>2</v>
      </c>
      <c r="D12" s="3"/>
      <c r="E12" s="2">
        <f t="shared" ref="E12" si="26">(B12)/(B12+C12+D12)</f>
        <v>0.33333333333333331</v>
      </c>
      <c r="F12" s="3">
        <f>8+6+6</f>
        <v>20</v>
      </c>
      <c r="G12" s="3">
        <f>3+8+11</f>
        <v>22</v>
      </c>
      <c r="H12">
        <f t="shared" si="13"/>
        <v>-2</v>
      </c>
      <c r="L12">
        <f t="shared" si="14"/>
        <v>10</v>
      </c>
      <c r="M12">
        <f t="shared" si="15"/>
        <v>0</v>
      </c>
      <c r="N12">
        <f t="shared" ref="N12" si="27">10*1</f>
        <v>10</v>
      </c>
      <c r="O12">
        <f t="shared" ref="O12" si="28">SUM(I12:N12)</f>
        <v>20</v>
      </c>
    </row>
    <row r="13" spans="1:27" x14ac:dyDescent="0.25">
      <c r="A13" s="3" t="s">
        <v>20</v>
      </c>
      <c r="B13" s="3">
        <f>1*6</f>
        <v>6</v>
      </c>
      <c r="C13" s="3">
        <f>1*2</f>
        <v>2</v>
      </c>
      <c r="D13" s="3">
        <f>1*1</f>
        <v>1</v>
      </c>
      <c r="E13" s="2">
        <f t="shared" ref="E13" si="29">(B13)/(B13+C13+D13)</f>
        <v>0.66666666666666663</v>
      </c>
      <c r="F13" s="3">
        <f>8+4+15+16+7+8+16+12+2</f>
        <v>88</v>
      </c>
      <c r="G13" s="3">
        <f>7+17+0+4+3+8+4+2+14</f>
        <v>59</v>
      </c>
      <c r="H13">
        <f t="shared" si="13"/>
        <v>29</v>
      </c>
      <c r="I13">
        <f>60*1</f>
        <v>60</v>
      </c>
      <c r="J13">
        <f>40*1</f>
        <v>40</v>
      </c>
      <c r="L13">
        <f t="shared" si="14"/>
        <v>60</v>
      </c>
      <c r="M13">
        <f t="shared" si="15"/>
        <v>5</v>
      </c>
      <c r="N13">
        <f>10*2</f>
        <v>20</v>
      </c>
      <c r="O13">
        <f t="shared" ref="O13" si="30">SUM(I13:N13)</f>
        <v>185</v>
      </c>
    </row>
    <row r="14" spans="1:27" x14ac:dyDescent="0.25">
      <c r="A14" s="3" t="s">
        <v>63</v>
      </c>
      <c r="B14" s="3">
        <f>1*12</f>
        <v>12</v>
      </c>
      <c r="C14" s="3">
        <f>1*10</f>
        <v>10</v>
      </c>
      <c r="D14" s="3"/>
      <c r="E14" s="2">
        <f t="shared" ref="E14" si="31">(B14)/(B14+C14+D14)</f>
        <v>0.54545454545454541</v>
      </c>
      <c r="F14" s="3">
        <f>10+2+8+15+3+16+7+11+1+9+13+4+2+5+5+15+0+12+5+15+16+5</f>
        <v>179</v>
      </c>
      <c r="G14" s="3">
        <f>4+6+6+0+4+10+9+1+2+1+14+1+14+11+17+2+7+0+8+0+10+9</f>
        <v>136</v>
      </c>
      <c r="H14">
        <f t="shared" si="13"/>
        <v>43</v>
      </c>
      <c r="I14">
        <f>60*1</f>
        <v>60</v>
      </c>
      <c r="J14">
        <f>40*3</f>
        <v>120</v>
      </c>
      <c r="L14">
        <f t="shared" si="14"/>
        <v>120</v>
      </c>
      <c r="M14">
        <f t="shared" si="15"/>
        <v>0</v>
      </c>
      <c r="N14">
        <f>10*5</f>
        <v>50</v>
      </c>
      <c r="O14">
        <f t="shared" ref="O14" si="32">SUM(I14:N14)</f>
        <v>350</v>
      </c>
    </row>
    <row r="15" spans="1:27" x14ac:dyDescent="0.25">
      <c r="A15" s="3" t="s">
        <v>32</v>
      </c>
      <c r="B15" s="3">
        <f>1*3</f>
        <v>3</v>
      </c>
      <c r="C15" s="3">
        <f>1*1</f>
        <v>1</v>
      </c>
      <c r="D15" s="3"/>
      <c r="E15" s="2">
        <f t="shared" ref="E15:E28" si="33">(B15)/(B15+C15+D15)</f>
        <v>0.75</v>
      </c>
      <c r="F15" s="3">
        <f>7+13+6+4</f>
        <v>30</v>
      </c>
      <c r="G15" s="3">
        <f>3+8+5+5</f>
        <v>21</v>
      </c>
      <c r="H15">
        <f t="shared" si="13"/>
        <v>9</v>
      </c>
      <c r="J15">
        <f>40*1</f>
        <v>40</v>
      </c>
      <c r="L15">
        <f t="shared" si="14"/>
        <v>30</v>
      </c>
      <c r="M15">
        <f t="shared" si="15"/>
        <v>0</v>
      </c>
      <c r="N15">
        <f t="shared" ref="N15:N48" si="34">10*1</f>
        <v>10</v>
      </c>
      <c r="O15">
        <f t="shared" ref="O15:O16" si="35">SUM(I15:N15)</f>
        <v>80</v>
      </c>
    </row>
    <row r="16" spans="1:27" x14ac:dyDescent="0.25">
      <c r="A16" s="3" t="s">
        <v>125</v>
      </c>
      <c r="B16" s="3">
        <f>1*3</f>
        <v>3</v>
      </c>
      <c r="C16" s="3">
        <f>1*3</f>
        <v>3</v>
      </c>
      <c r="D16" s="3"/>
      <c r="E16" s="2">
        <f t="shared" si="33"/>
        <v>0.5</v>
      </c>
      <c r="F16" s="3">
        <f>13+7+2+3+13+3</f>
        <v>41</v>
      </c>
      <c r="G16" s="3">
        <f>1+8+8+7+3+2</f>
        <v>29</v>
      </c>
      <c r="H16">
        <f t="shared" ref="H16" si="36">F16-G16</f>
        <v>12</v>
      </c>
      <c r="I16">
        <f>60*1</f>
        <v>60</v>
      </c>
      <c r="K16">
        <f>20*1</f>
        <v>20</v>
      </c>
      <c r="L16">
        <f t="shared" ref="L16" si="37">B16*10</f>
        <v>30</v>
      </c>
      <c r="M16">
        <f t="shared" ref="M16" si="38">D16*5</f>
        <v>0</v>
      </c>
      <c r="N16">
        <f>10*2</f>
        <v>20</v>
      </c>
      <c r="O16">
        <f t="shared" si="35"/>
        <v>130</v>
      </c>
    </row>
    <row r="17" spans="1:15" x14ac:dyDescent="0.25">
      <c r="A17" s="3" t="s">
        <v>48</v>
      </c>
      <c r="B17" s="3">
        <f>1*4</f>
        <v>4</v>
      </c>
      <c r="C17" s="3"/>
      <c r="D17" s="3"/>
      <c r="E17" s="2">
        <f t="shared" si="33"/>
        <v>1</v>
      </c>
      <c r="F17" s="3">
        <f>11+5+13+5</f>
        <v>34</v>
      </c>
      <c r="G17" s="3">
        <f>4+1+4+4</f>
        <v>13</v>
      </c>
      <c r="H17">
        <f t="shared" si="13"/>
        <v>21</v>
      </c>
      <c r="I17">
        <f>60*1</f>
        <v>60</v>
      </c>
      <c r="L17">
        <f t="shared" si="14"/>
        <v>40</v>
      </c>
      <c r="M17">
        <f t="shared" si="15"/>
        <v>0</v>
      </c>
      <c r="N17">
        <f t="shared" si="34"/>
        <v>10</v>
      </c>
      <c r="O17">
        <f t="shared" ref="O17:O28" si="39">SUM(I17:N17)</f>
        <v>110</v>
      </c>
    </row>
    <row r="18" spans="1:15" x14ac:dyDescent="0.25">
      <c r="A18" s="3" t="s">
        <v>61</v>
      </c>
      <c r="B18" s="3">
        <f>1*1</f>
        <v>1</v>
      </c>
      <c r="C18" s="3">
        <f>1*2</f>
        <v>2</v>
      </c>
      <c r="D18" s="3"/>
      <c r="E18" s="2">
        <f t="shared" ref="E18:E20" si="40">(B18)/(B18+C18+D18)</f>
        <v>0.33333333333333331</v>
      </c>
      <c r="F18" s="3">
        <f>13+3+6</f>
        <v>22</v>
      </c>
      <c r="G18" s="3">
        <f>8+11+8</f>
        <v>27</v>
      </c>
      <c r="H18">
        <f t="shared" si="13"/>
        <v>-5</v>
      </c>
      <c r="L18">
        <f t="shared" si="14"/>
        <v>10</v>
      </c>
      <c r="M18">
        <f t="shared" si="15"/>
        <v>0</v>
      </c>
      <c r="N18">
        <f t="shared" ref="N18:N34" si="41">10*1</f>
        <v>10</v>
      </c>
      <c r="O18">
        <f t="shared" ref="O18:O20" si="42">SUM(I18:N18)</f>
        <v>20</v>
      </c>
    </row>
    <row r="19" spans="1:15" x14ac:dyDescent="0.25">
      <c r="A19" s="3" t="s">
        <v>166</v>
      </c>
      <c r="B19" s="3"/>
      <c r="C19" s="3">
        <f>1*3</f>
        <v>3</v>
      </c>
      <c r="D19" s="3"/>
      <c r="E19" s="2">
        <f t="shared" si="40"/>
        <v>0</v>
      </c>
      <c r="F19" s="3">
        <f>0+0+4</f>
        <v>4</v>
      </c>
      <c r="G19" s="3">
        <f>25+18+16</f>
        <v>59</v>
      </c>
      <c r="H19">
        <f t="shared" si="13"/>
        <v>-55</v>
      </c>
      <c r="L19">
        <f t="shared" si="14"/>
        <v>0</v>
      </c>
      <c r="M19">
        <f t="shared" si="15"/>
        <v>0</v>
      </c>
      <c r="N19">
        <f t="shared" si="41"/>
        <v>10</v>
      </c>
      <c r="O19">
        <f t="shared" si="42"/>
        <v>10</v>
      </c>
    </row>
    <row r="20" spans="1:15" x14ac:dyDescent="0.25">
      <c r="A20" s="3" t="s">
        <v>124</v>
      </c>
      <c r="B20" s="3">
        <f>1*1</f>
        <v>1</v>
      </c>
      <c r="C20" s="3">
        <f>1*7</f>
        <v>7</v>
      </c>
      <c r="D20" s="3"/>
      <c r="E20" s="2">
        <f t="shared" si="40"/>
        <v>0.125</v>
      </c>
      <c r="F20" s="3">
        <f>1+17+0+0+1+5+1+0</f>
        <v>25</v>
      </c>
      <c r="G20" s="3">
        <f>11+4+15+20+28+21+15+15</f>
        <v>129</v>
      </c>
      <c r="H20">
        <f t="shared" si="13"/>
        <v>-104</v>
      </c>
      <c r="L20">
        <f t="shared" si="14"/>
        <v>10</v>
      </c>
      <c r="M20">
        <f t="shared" si="15"/>
        <v>0</v>
      </c>
      <c r="N20">
        <f>10*3</f>
        <v>30</v>
      </c>
      <c r="O20">
        <f t="shared" si="42"/>
        <v>40</v>
      </c>
    </row>
    <row r="21" spans="1:15" x14ac:dyDescent="0.25">
      <c r="A21" s="3" t="s">
        <v>60</v>
      </c>
      <c r="B21" s="3">
        <f>1*12</f>
        <v>12</v>
      </c>
      <c r="C21" s="3">
        <f>1*8</f>
        <v>8</v>
      </c>
      <c r="D21" s="3"/>
      <c r="E21" s="2">
        <f t="shared" si="33"/>
        <v>0.6</v>
      </c>
      <c r="F21" s="3">
        <f>3+4+2+15+6+12+10+3+9+7+17+14+5+25+6+14+6+7+9+10</f>
        <v>184</v>
      </c>
      <c r="G21" s="3">
        <f>6+10+6+3+12+0+5+7+11+8+3+2+3+0+5+2+8+3+5+7</f>
        <v>106</v>
      </c>
      <c r="H21">
        <f t="shared" ref="H21:H28" si="43">F21-G21</f>
        <v>78</v>
      </c>
      <c r="I21">
        <f>60*3</f>
        <v>180</v>
      </c>
      <c r="J21">
        <f>40*1</f>
        <v>40</v>
      </c>
      <c r="L21">
        <f t="shared" ref="L21:L28" si="44">B21*10</f>
        <v>120</v>
      </c>
      <c r="M21">
        <f t="shared" ref="M21:M28" si="45">D21*5</f>
        <v>0</v>
      </c>
      <c r="N21">
        <f>10*5</f>
        <v>50</v>
      </c>
      <c r="O21">
        <f t="shared" si="39"/>
        <v>390</v>
      </c>
    </row>
    <row r="22" spans="1:15" x14ac:dyDescent="0.25">
      <c r="A22" s="3" t="s">
        <v>151</v>
      </c>
      <c r="B22" s="3">
        <f>1*4</f>
        <v>4</v>
      </c>
      <c r="C22" s="3"/>
      <c r="D22" s="3"/>
      <c r="E22" s="2">
        <f>(B22)/(B22+C22+D22)</f>
        <v>1</v>
      </c>
      <c r="F22" s="3">
        <f>14+8+6+11</f>
        <v>39</v>
      </c>
      <c r="G22" s="3">
        <f>13+7+4+3</f>
        <v>27</v>
      </c>
      <c r="H22">
        <f t="shared" si="43"/>
        <v>12</v>
      </c>
      <c r="I22">
        <f>60*1</f>
        <v>60</v>
      </c>
      <c r="L22">
        <f t="shared" si="44"/>
        <v>40</v>
      </c>
      <c r="M22">
        <f t="shared" si="45"/>
        <v>0</v>
      </c>
      <c r="N22">
        <f t="shared" ref="N22" si="46">10*1</f>
        <v>10</v>
      </c>
      <c r="O22">
        <f t="shared" ref="O22" si="47">SUM(I22:N22)</f>
        <v>110</v>
      </c>
    </row>
    <row r="23" spans="1:15" x14ac:dyDescent="0.25">
      <c r="A23" s="3" t="s">
        <v>107</v>
      </c>
      <c r="B23" s="3">
        <f>1*1</f>
        <v>1</v>
      </c>
      <c r="C23" s="3">
        <f>1*5</f>
        <v>5</v>
      </c>
      <c r="D23" s="3"/>
      <c r="E23" s="2">
        <f>(B23)/(B23+C23+D23)</f>
        <v>0.16666666666666666</v>
      </c>
      <c r="F23" s="3">
        <f>6+6+8+0+0+0+9</f>
        <v>29</v>
      </c>
      <c r="G23" s="3">
        <f>5+10+12+16+6+10</f>
        <v>59</v>
      </c>
      <c r="H23">
        <f t="shared" si="43"/>
        <v>-30</v>
      </c>
      <c r="K23">
        <f>20*1</f>
        <v>20</v>
      </c>
      <c r="L23">
        <f t="shared" si="44"/>
        <v>10</v>
      </c>
      <c r="M23">
        <f t="shared" si="45"/>
        <v>0</v>
      </c>
      <c r="N23">
        <f>10*2</f>
        <v>20</v>
      </c>
      <c r="O23">
        <f t="shared" ref="O23:O24" si="48">SUM(I23:N23)</f>
        <v>50</v>
      </c>
    </row>
    <row r="24" spans="1:15" x14ac:dyDescent="0.25">
      <c r="A24" s="3" t="s">
        <v>111</v>
      </c>
      <c r="B24" s="3">
        <f>1*8</f>
        <v>8</v>
      </c>
      <c r="C24" s="3">
        <f>1*8</f>
        <v>8</v>
      </c>
      <c r="D24" s="3">
        <f>1*1</f>
        <v>1</v>
      </c>
      <c r="E24" s="2">
        <f>(B24)/(B24+C24+D24)</f>
        <v>0.47058823529411764</v>
      </c>
      <c r="F24" s="3">
        <f>2+2+14+12+2+3+6+9+2+8+3+5+6+3+3+7+17</f>
        <v>104</v>
      </c>
      <c r="G24" s="3">
        <f>10+7+0+8+1+7+6+8+12+5+13+9+8+15+2+5+4</f>
        <v>120</v>
      </c>
      <c r="H24">
        <f t="shared" si="43"/>
        <v>-16</v>
      </c>
      <c r="I24">
        <f>60*2</f>
        <v>120</v>
      </c>
      <c r="L24">
        <f t="shared" si="44"/>
        <v>80</v>
      </c>
      <c r="M24">
        <f t="shared" si="45"/>
        <v>5</v>
      </c>
      <c r="N24">
        <f>10*4</f>
        <v>40</v>
      </c>
      <c r="O24">
        <f t="shared" si="48"/>
        <v>245</v>
      </c>
    </row>
    <row r="25" spans="1:15" x14ac:dyDescent="0.25">
      <c r="A25" s="3" t="s">
        <v>52</v>
      </c>
      <c r="B25" s="3">
        <f>1*1</f>
        <v>1</v>
      </c>
      <c r="C25" s="3">
        <f>1*1</f>
        <v>1</v>
      </c>
      <c r="D25" s="3">
        <f>1*2</f>
        <v>2</v>
      </c>
      <c r="E25" s="2">
        <f t="shared" ref="E25" si="49">(B25)/(B25+C25+D25)</f>
        <v>0.25</v>
      </c>
      <c r="F25" s="3">
        <f>6+8+15+5</f>
        <v>34</v>
      </c>
      <c r="G25" s="3">
        <f>6+8+8+6</f>
        <v>28</v>
      </c>
      <c r="H25">
        <f t="shared" si="43"/>
        <v>6</v>
      </c>
      <c r="L25">
        <f t="shared" si="44"/>
        <v>10</v>
      </c>
      <c r="M25">
        <f t="shared" si="45"/>
        <v>10</v>
      </c>
      <c r="N25">
        <f t="shared" si="41"/>
        <v>10</v>
      </c>
      <c r="O25">
        <f t="shared" ref="O25" si="50">SUM(I25:N25)</f>
        <v>30</v>
      </c>
    </row>
    <row r="26" spans="1:15" x14ac:dyDescent="0.25">
      <c r="A26" s="3" t="s">
        <v>199</v>
      </c>
      <c r="B26" s="3"/>
      <c r="C26" s="3">
        <f>1*2</f>
        <v>2</v>
      </c>
      <c r="D26" s="3"/>
      <c r="E26" s="2">
        <f>(B26)/(B26+C26+D26)</f>
        <v>0</v>
      </c>
      <c r="F26" s="3">
        <f>5+6</f>
        <v>11</v>
      </c>
      <c r="G26" s="3">
        <f>8+8</f>
        <v>16</v>
      </c>
      <c r="H26">
        <f t="shared" si="43"/>
        <v>-5</v>
      </c>
      <c r="K26">
        <f>20*1</f>
        <v>20</v>
      </c>
      <c r="L26">
        <f t="shared" si="44"/>
        <v>0</v>
      </c>
      <c r="M26">
        <f t="shared" si="45"/>
        <v>0</v>
      </c>
      <c r="N26">
        <f t="shared" si="41"/>
        <v>10</v>
      </c>
      <c r="O26">
        <f t="shared" ref="O26" si="51">SUM(I26:N26)</f>
        <v>30</v>
      </c>
    </row>
    <row r="27" spans="1:15" x14ac:dyDescent="0.25">
      <c r="A27" s="3" t="s">
        <v>65</v>
      </c>
      <c r="B27" s="3">
        <f>1*4</f>
        <v>4</v>
      </c>
      <c r="C27" s="3">
        <f>1*3</f>
        <v>3</v>
      </c>
      <c r="D27" s="3"/>
      <c r="E27" s="2">
        <f t="shared" si="33"/>
        <v>0.5714285714285714</v>
      </c>
      <c r="F27" s="3">
        <f>10+6+7+4+1+10+1</f>
        <v>39</v>
      </c>
      <c r="G27" s="3">
        <f>9+2+6+6+13+5+4</f>
        <v>45</v>
      </c>
      <c r="H27">
        <f t="shared" si="43"/>
        <v>-6</v>
      </c>
      <c r="K27">
        <f>20*1</f>
        <v>20</v>
      </c>
      <c r="L27">
        <f t="shared" si="44"/>
        <v>40</v>
      </c>
      <c r="M27">
        <f t="shared" si="45"/>
        <v>0</v>
      </c>
      <c r="N27">
        <f>10*2</f>
        <v>20</v>
      </c>
      <c r="O27">
        <f t="shared" si="39"/>
        <v>80</v>
      </c>
    </row>
    <row r="28" spans="1:15" x14ac:dyDescent="0.25">
      <c r="A28" s="3" t="s">
        <v>66</v>
      </c>
      <c r="B28" s="3">
        <f>1*3</f>
        <v>3</v>
      </c>
      <c r="C28" s="3">
        <f>1*1</f>
        <v>1</v>
      </c>
      <c r="D28" s="3"/>
      <c r="E28" s="2">
        <f t="shared" si="33"/>
        <v>0.75</v>
      </c>
      <c r="F28" s="3">
        <f>5+11+6+0</f>
        <v>22</v>
      </c>
      <c r="G28" s="3">
        <f>4+3+2+15</f>
        <v>24</v>
      </c>
      <c r="H28">
        <f t="shared" si="43"/>
        <v>-2</v>
      </c>
      <c r="L28">
        <f t="shared" si="44"/>
        <v>30</v>
      </c>
      <c r="M28">
        <f t="shared" si="45"/>
        <v>0</v>
      </c>
      <c r="N28">
        <f t="shared" si="41"/>
        <v>10</v>
      </c>
      <c r="O28">
        <f t="shared" si="39"/>
        <v>40</v>
      </c>
    </row>
    <row r="29" spans="1:15" x14ac:dyDescent="0.25">
      <c r="A29" s="3" t="s">
        <v>62</v>
      </c>
      <c r="B29" s="3"/>
      <c r="C29" s="3">
        <f>1*3</f>
        <v>3</v>
      </c>
      <c r="D29" s="3"/>
      <c r="E29" s="2">
        <f t="shared" ref="E29" si="52">(B29)/(B29+C29+D29)</f>
        <v>0</v>
      </c>
      <c r="F29" s="3">
        <f>8+4+6</f>
        <v>18</v>
      </c>
      <c r="G29" s="3">
        <f>13+21+7</f>
        <v>41</v>
      </c>
      <c r="H29">
        <f t="shared" ref="H29" si="53">F29-G29</f>
        <v>-23</v>
      </c>
      <c r="L29">
        <f t="shared" ref="L29" si="54">B29*10</f>
        <v>0</v>
      </c>
      <c r="M29">
        <f t="shared" ref="M29" si="55">D29*5</f>
        <v>0</v>
      </c>
      <c r="N29">
        <f t="shared" si="41"/>
        <v>10</v>
      </c>
      <c r="O29">
        <f t="shared" ref="O29" si="56">SUM(I29:N29)</f>
        <v>10</v>
      </c>
    </row>
    <row r="30" spans="1:15" x14ac:dyDescent="0.25">
      <c r="A30" s="3" t="s">
        <v>64</v>
      </c>
      <c r="B30" s="3">
        <f>1*8</f>
        <v>8</v>
      </c>
      <c r="C30" s="3">
        <f>1*3</f>
        <v>3</v>
      </c>
      <c r="D30" s="3"/>
      <c r="E30" s="2">
        <f t="shared" ref="E30:E33" si="57">(B30)/(B30+C30+D30)</f>
        <v>0.72727272727272729</v>
      </c>
      <c r="F30" s="3">
        <f>4+21+13+6+4+5+15+5+15+12+10</f>
        <v>110</v>
      </c>
      <c r="G30" s="3">
        <f>5+4+0+4+3+3+2+10+1+3+16</f>
        <v>51</v>
      </c>
      <c r="H30">
        <f t="shared" ref="H30:H35" si="58">F30-G30</f>
        <v>59</v>
      </c>
      <c r="I30">
        <f>60*1</f>
        <v>60</v>
      </c>
      <c r="K30">
        <f>20*2</f>
        <v>40</v>
      </c>
      <c r="L30">
        <f t="shared" ref="L30:L35" si="59">B30*10</f>
        <v>80</v>
      </c>
      <c r="M30">
        <f t="shared" ref="M30:M35" si="60">D30*5</f>
        <v>0</v>
      </c>
      <c r="N30">
        <f>10*3</f>
        <v>30</v>
      </c>
      <c r="O30">
        <f t="shared" ref="O30" si="61">SUM(I30:N30)</f>
        <v>210</v>
      </c>
    </row>
    <row r="31" spans="1:15" x14ac:dyDescent="0.25">
      <c r="A31" s="3" t="s">
        <v>152</v>
      </c>
      <c r="B31" s="3">
        <f>1*1</f>
        <v>1</v>
      </c>
      <c r="C31" s="3">
        <f>1*3</f>
        <v>3</v>
      </c>
      <c r="D31" s="3"/>
      <c r="E31" s="2">
        <f>(B31)/(B31+C31+D31)</f>
        <v>0.25</v>
      </c>
      <c r="F31" s="3">
        <f>5+28+3+9</f>
        <v>45</v>
      </c>
      <c r="G31" s="3">
        <f>10+1+17+14</f>
        <v>42</v>
      </c>
      <c r="H31">
        <f t="shared" si="58"/>
        <v>3</v>
      </c>
      <c r="K31">
        <f>20*1</f>
        <v>20</v>
      </c>
      <c r="L31">
        <f t="shared" si="59"/>
        <v>10</v>
      </c>
      <c r="M31">
        <f t="shared" si="60"/>
        <v>0</v>
      </c>
      <c r="N31">
        <f>10*2</f>
        <v>20</v>
      </c>
      <c r="O31">
        <f t="shared" ref="O31" si="62">SUM(I31:N31)</f>
        <v>50</v>
      </c>
    </row>
    <row r="32" spans="1:15" x14ac:dyDescent="0.25">
      <c r="A32" s="3" t="s">
        <v>106</v>
      </c>
      <c r="B32" s="3"/>
      <c r="C32" s="3">
        <f>1*3</f>
        <v>3</v>
      </c>
      <c r="D32" s="3"/>
      <c r="E32" s="2">
        <f>(B32)/(B32+C32+D32)</f>
        <v>0</v>
      </c>
      <c r="F32" s="3">
        <f>5+4+1</f>
        <v>10</v>
      </c>
      <c r="G32" s="3">
        <f>6+5+11</f>
        <v>22</v>
      </c>
      <c r="H32">
        <f t="shared" si="58"/>
        <v>-12</v>
      </c>
      <c r="L32">
        <f t="shared" si="59"/>
        <v>0</v>
      </c>
      <c r="M32">
        <f t="shared" si="60"/>
        <v>0</v>
      </c>
      <c r="N32">
        <f t="shared" ref="N32" si="63">10*1</f>
        <v>10</v>
      </c>
      <c r="O32">
        <f t="shared" ref="O32" si="64">SUM(I32:N32)</f>
        <v>10</v>
      </c>
    </row>
    <row r="33" spans="1:15" x14ac:dyDescent="0.25">
      <c r="A33" s="3" t="s">
        <v>91</v>
      </c>
      <c r="B33" s="3">
        <f>1*2</f>
        <v>2</v>
      </c>
      <c r="C33" s="3">
        <f>1*4</f>
        <v>4</v>
      </c>
      <c r="D33" s="3"/>
      <c r="E33" s="2">
        <f t="shared" si="57"/>
        <v>0.33333333333333331</v>
      </c>
      <c r="F33" s="3">
        <f>3+5+0+10+11+2</f>
        <v>31</v>
      </c>
      <c r="G33" s="3">
        <f>5+6+12+8+9+6</f>
        <v>46</v>
      </c>
      <c r="H33">
        <f t="shared" si="58"/>
        <v>-15</v>
      </c>
      <c r="K33">
        <f>20*1</f>
        <v>20</v>
      </c>
      <c r="L33">
        <f t="shared" si="59"/>
        <v>20</v>
      </c>
      <c r="M33">
        <f t="shared" si="60"/>
        <v>0</v>
      </c>
      <c r="N33">
        <f>10*2</f>
        <v>20</v>
      </c>
      <c r="O33">
        <f t="shared" ref="O33" si="65">SUM(I33:N33)</f>
        <v>60</v>
      </c>
    </row>
    <row r="34" spans="1:15" x14ac:dyDescent="0.25">
      <c r="A34" s="3" t="s">
        <v>109</v>
      </c>
      <c r="B34" s="3">
        <f>1*3</f>
        <v>3</v>
      </c>
      <c r="C34" s="3">
        <f>1*1</f>
        <v>1</v>
      </c>
      <c r="D34" s="3"/>
      <c r="E34" s="2">
        <f>(B34)/(B34+C34+D34)</f>
        <v>0.75</v>
      </c>
      <c r="F34" s="3">
        <f>5+10+15+3</f>
        <v>33</v>
      </c>
      <c r="G34" s="3">
        <f>4+2+5+4</f>
        <v>15</v>
      </c>
      <c r="H34">
        <f t="shared" ref="H34" si="66">F34-G34</f>
        <v>18</v>
      </c>
      <c r="J34">
        <f>40*1</f>
        <v>40</v>
      </c>
      <c r="L34">
        <f t="shared" ref="L34" si="67">B34*10</f>
        <v>30</v>
      </c>
      <c r="M34">
        <f t="shared" ref="M34" si="68">D34*5</f>
        <v>0</v>
      </c>
      <c r="N34">
        <f t="shared" si="41"/>
        <v>10</v>
      </c>
      <c r="O34">
        <f t="shared" ref="O34" si="69">SUM(I34:N34)</f>
        <v>80</v>
      </c>
    </row>
    <row r="35" spans="1:15" x14ac:dyDescent="0.25">
      <c r="A35" s="3" t="s">
        <v>108</v>
      </c>
      <c r="B35" s="3">
        <f>1*3</f>
        <v>3</v>
      </c>
      <c r="C35" s="3">
        <f>1*5</f>
        <v>5</v>
      </c>
      <c r="D35" s="3"/>
      <c r="E35" s="2">
        <f>(B35)/(B35+C35+D35)</f>
        <v>0.375</v>
      </c>
      <c r="F35" s="3">
        <f>7+11+5+10+3+9+10+6</f>
        <v>61</v>
      </c>
      <c r="G35" s="3">
        <f>8+1+15+20+8+5+7+11</f>
        <v>75</v>
      </c>
      <c r="H35">
        <f t="shared" si="58"/>
        <v>-14</v>
      </c>
      <c r="J35">
        <f>40*1</f>
        <v>40</v>
      </c>
      <c r="L35">
        <f t="shared" si="59"/>
        <v>30</v>
      </c>
      <c r="M35">
        <f t="shared" si="60"/>
        <v>0</v>
      </c>
      <c r="N35">
        <f>10*2</f>
        <v>20</v>
      </c>
      <c r="O35">
        <f t="shared" ref="O35" si="70">SUM(I35:N35)</f>
        <v>90</v>
      </c>
    </row>
    <row r="36" spans="1:15" x14ac:dyDescent="0.25">
      <c r="A36" s="3" t="s">
        <v>94</v>
      </c>
      <c r="B36" s="3">
        <f>1*14</f>
        <v>14</v>
      </c>
      <c r="C36" s="3">
        <f>1*2</f>
        <v>2</v>
      </c>
      <c r="D36" s="3"/>
      <c r="E36" s="2">
        <f t="shared" ref="E36" si="71">(B36)/(B36+C36+D36)</f>
        <v>0.875</v>
      </c>
      <c r="F36" s="3">
        <f>6+8+10+9+7+16+17+11+8+2+18+8+11+8+14+9</f>
        <v>162</v>
      </c>
      <c r="G36" s="3">
        <f>5+7+9+3+3+0+5+1+7+10+0+15+6+5+2+5</f>
        <v>83</v>
      </c>
      <c r="H36">
        <f t="shared" ref="H36" si="72">F36-G36</f>
        <v>79</v>
      </c>
      <c r="I36">
        <f>60*3</f>
        <v>180</v>
      </c>
      <c r="L36">
        <f t="shared" ref="L36" si="73">B36*10</f>
        <v>140</v>
      </c>
      <c r="M36">
        <f t="shared" ref="M36" si="74">D36*5</f>
        <v>0</v>
      </c>
      <c r="N36">
        <f>10*4</f>
        <v>40</v>
      </c>
      <c r="O36">
        <f t="shared" ref="O36" si="75">SUM(I36:N36)</f>
        <v>360</v>
      </c>
    </row>
    <row r="37" spans="1:15" x14ac:dyDescent="0.25">
      <c r="A37" s="3" t="s">
        <v>92</v>
      </c>
      <c r="B37" s="3">
        <f>1*3</f>
        <v>3</v>
      </c>
      <c r="C37" s="3">
        <f>1*6</f>
        <v>6</v>
      </c>
      <c r="D37" s="3">
        <f>1*1</f>
        <v>1</v>
      </c>
      <c r="E37" s="2">
        <f>(B37)/(B37+C37+D37)</f>
        <v>0.3</v>
      </c>
      <c r="F37" s="3">
        <f>0+4+20+4+5+14+8+7</f>
        <v>62</v>
      </c>
      <c r="G37" s="3">
        <f>15+13+10+4+0+6+7+9+6+10</f>
        <v>80</v>
      </c>
      <c r="H37">
        <f t="shared" ref="H37" si="76">F37-G37</f>
        <v>-18</v>
      </c>
      <c r="J37">
        <f>40*1</f>
        <v>40</v>
      </c>
      <c r="L37">
        <f t="shared" ref="L37" si="77">B37*10</f>
        <v>30</v>
      </c>
      <c r="M37">
        <f t="shared" ref="M37" si="78">D37*5</f>
        <v>5</v>
      </c>
      <c r="N37">
        <f>10*3</f>
        <v>30</v>
      </c>
      <c r="O37">
        <f t="shared" ref="O37" si="79">SUM(I37:N37)</f>
        <v>105</v>
      </c>
    </row>
    <row r="38" spans="1:15" x14ac:dyDescent="0.25">
      <c r="B38" s="3"/>
      <c r="C38" s="3"/>
      <c r="D38" s="3"/>
      <c r="E38" s="2" t="e">
        <f t="shared" si="12"/>
        <v>#DIV/0!</v>
      </c>
      <c r="F38" s="3"/>
      <c r="G38" s="3"/>
      <c r="H38">
        <f t="shared" si="13"/>
        <v>0</v>
      </c>
      <c r="L38">
        <f t="shared" si="14"/>
        <v>0</v>
      </c>
      <c r="M38">
        <f t="shared" si="15"/>
        <v>0</v>
      </c>
      <c r="N38">
        <f t="shared" si="34"/>
        <v>10</v>
      </c>
      <c r="O38">
        <f t="shared" ref="O38" si="80">SUM(I38:N38)</f>
        <v>10</v>
      </c>
    </row>
    <row r="39" spans="1:15" x14ac:dyDescent="0.25">
      <c r="B39" s="3"/>
      <c r="C39" s="3"/>
      <c r="D39" s="3"/>
      <c r="E39" s="2" t="e">
        <f t="shared" si="12"/>
        <v>#DIV/0!</v>
      </c>
      <c r="F39" s="3"/>
      <c r="G39" s="3"/>
      <c r="H39">
        <f t="shared" si="13"/>
        <v>0</v>
      </c>
      <c r="L39">
        <f t="shared" si="14"/>
        <v>0</v>
      </c>
      <c r="M39">
        <f t="shared" si="15"/>
        <v>0</v>
      </c>
      <c r="N39">
        <f t="shared" si="34"/>
        <v>10</v>
      </c>
      <c r="O39">
        <f t="shared" ref="O39" si="81">SUM(I39:N39)</f>
        <v>10</v>
      </c>
    </row>
    <row r="40" spans="1:15" x14ac:dyDescent="0.25">
      <c r="B40" s="3"/>
      <c r="C40" s="3"/>
      <c r="D40" s="3"/>
      <c r="E40" s="2" t="e">
        <f t="shared" si="12"/>
        <v>#DIV/0!</v>
      </c>
      <c r="F40" s="3"/>
      <c r="G40" s="3"/>
      <c r="H40">
        <f t="shared" si="13"/>
        <v>0</v>
      </c>
      <c r="L40">
        <f t="shared" si="14"/>
        <v>0</v>
      </c>
      <c r="M40">
        <f t="shared" si="15"/>
        <v>0</v>
      </c>
      <c r="N40">
        <f t="shared" si="34"/>
        <v>10</v>
      </c>
      <c r="O40">
        <f t="shared" ref="O40" si="82">SUM(I40:N40)</f>
        <v>10</v>
      </c>
    </row>
    <row r="41" spans="1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3"/>
        <v>0</v>
      </c>
      <c r="L41">
        <f t="shared" si="14"/>
        <v>0</v>
      </c>
      <c r="M41">
        <f t="shared" si="15"/>
        <v>0</v>
      </c>
      <c r="N41">
        <f t="shared" si="34"/>
        <v>10</v>
      </c>
      <c r="O41">
        <f t="shared" ref="O41" si="83">SUM(I41:N41)</f>
        <v>10</v>
      </c>
    </row>
    <row r="42" spans="1:15" x14ac:dyDescent="0.25">
      <c r="B42" s="3"/>
      <c r="C42" s="3"/>
      <c r="D42" s="3"/>
      <c r="E42" s="2" t="e">
        <f t="shared" ref="E42:E44" si="84">(B42)/(B42+C42+D42)</f>
        <v>#DIV/0!</v>
      </c>
      <c r="F42" s="3"/>
      <c r="G42" s="3"/>
      <c r="H42">
        <f t="shared" si="13"/>
        <v>0</v>
      </c>
      <c r="L42">
        <f t="shared" si="14"/>
        <v>0</v>
      </c>
      <c r="M42">
        <f t="shared" si="15"/>
        <v>0</v>
      </c>
      <c r="N42">
        <f t="shared" si="34"/>
        <v>10</v>
      </c>
      <c r="O42">
        <f t="shared" ref="O42" si="85">SUM(I42:N42)</f>
        <v>10</v>
      </c>
    </row>
    <row r="43" spans="1:15" x14ac:dyDescent="0.25">
      <c r="B43" s="3"/>
      <c r="C43" s="3"/>
      <c r="D43" s="3"/>
      <c r="E43" s="2" t="e">
        <f t="shared" si="84"/>
        <v>#DIV/0!</v>
      </c>
      <c r="F43" s="3"/>
      <c r="G43" s="3"/>
      <c r="H43">
        <f t="shared" si="13"/>
        <v>0</v>
      </c>
      <c r="L43">
        <f t="shared" si="14"/>
        <v>0</v>
      </c>
      <c r="M43">
        <f t="shared" si="15"/>
        <v>0</v>
      </c>
      <c r="N43">
        <f t="shared" si="34"/>
        <v>10</v>
      </c>
      <c r="O43">
        <f t="shared" ref="O43" si="86">SUM(I43:N43)</f>
        <v>10</v>
      </c>
    </row>
    <row r="44" spans="1:15" x14ac:dyDescent="0.25">
      <c r="B44" s="3"/>
      <c r="C44" s="3"/>
      <c r="D44" s="3"/>
      <c r="E44" s="2" t="e">
        <f t="shared" si="84"/>
        <v>#DIV/0!</v>
      </c>
      <c r="F44" s="3"/>
      <c r="G44" s="3"/>
      <c r="H44">
        <f t="shared" si="13"/>
        <v>0</v>
      </c>
      <c r="L44">
        <f t="shared" si="14"/>
        <v>0</v>
      </c>
      <c r="M44">
        <f t="shared" si="15"/>
        <v>0</v>
      </c>
      <c r="N44">
        <f t="shared" si="34"/>
        <v>10</v>
      </c>
      <c r="O44">
        <f t="shared" ref="O44" si="87">SUM(I44:N44)</f>
        <v>10</v>
      </c>
    </row>
    <row r="45" spans="1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3"/>
        <v>0</v>
      </c>
      <c r="L45">
        <f t="shared" si="14"/>
        <v>0</v>
      </c>
      <c r="M45">
        <f t="shared" si="15"/>
        <v>0</v>
      </c>
      <c r="N45">
        <f t="shared" si="34"/>
        <v>10</v>
      </c>
      <c r="O45">
        <f t="shared" ref="O45" si="88">SUM(I45:N45)</f>
        <v>10</v>
      </c>
    </row>
    <row r="46" spans="1:15" x14ac:dyDescent="0.25">
      <c r="B46" s="3"/>
      <c r="C46" s="3"/>
      <c r="D46" s="3"/>
      <c r="E46" s="2" t="e">
        <f t="shared" ref="E46:E64" si="89">(B46)/(B46+C46+D46)</f>
        <v>#DIV/0!</v>
      </c>
      <c r="F46" s="3"/>
      <c r="G46" s="3"/>
      <c r="H46">
        <f t="shared" si="13"/>
        <v>0</v>
      </c>
      <c r="L46">
        <f t="shared" si="14"/>
        <v>0</v>
      </c>
      <c r="M46">
        <f t="shared" si="15"/>
        <v>0</v>
      </c>
      <c r="N46">
        <f t="shared" si="34"/>
        <v>10</v>
      </c>
      <c r="O46">
        <f t="shared" ref="O46:O50" si="90">SUM(I46:N46)</f>
        <v>10</v>
      </c>
    </row>
    <row r="47" spans="1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3"/>
        <v>0</v>
      </c>
      <c r="L47">
        <f t="shared" si="14"/>
        <v>0</v>
      </c>
      <c r="M47">
        <f t="shared" si="15"/>
        <v>0</v>
      </c>
      <c r="N47">
        <f t="shared" si="34"/>
        <v>10</v>
      </c>
      <c r="O47">
        <f t="shared" si="90"/>
        <v>10</v>
      </c>
    </row>
    <row r="48" spans="1:15" x14ac:dyDescent="0.25">
      <c r="B48" s="3"/>
      <c r="C48" s="3"/>
      <c r="D48" s="3"/>
      <c r="E48" s="2" t="e">
        <f t="shared" ref="E48" si="91">(B48)/(B48+C48+D48)</f>
        <v>#DIV/0!</v>
      </c>
      <c r="F48" s="3"/>
      <c r="G48" s="3"/>
      <c r="H48">
        <f>F48-G48</f>
        <v>0</v>
      </c>
      <c r="L48">
        <f t="shared" si="14"/>
        <v>0</v>
      </c>
      <c r="M48">
        <f t="shared" si="15"/>
        <v>0</v>
      </c>
      <c r="N48">
        <f t="shared" si="34"/>
        <v>10</v>
      </c>
      <c r="O48">
        <f t="shared" ref="O48" si="92">SUM(I48:N48)</f>
        <v>10</v>
      </c>
    </row>
    <row r="49" spans="2:15" x14ac:dyDescent="0.25">
      <c r="B49" s="3"/>
      <c r="C49" s="3"/>
      <c r="D49" s="3"/>
      <c r="E49" s="2" t="e">
        <f t="shared" si="89"/>
        <v>#DIV/0!</v>
      </c>
      <c r="F49" s="3"/>
      <c r="G49" s="3"/>
      <c r="H49">
        <f t="shared" si="13"/>
        <v>0</v>
      </c>
      <c r="L49">
        <f t="shared" si="14"/>
        <v>0</v>
      </c>
      <c r="M49">
        <f t="shared" si="15"/>
        <v>0</v>
      </c>
      <c r="O49">
        <f t="shared" si="90"/>
        <v>0</v>
      </c>
    </row>
    <row r="50" spans="2:15" x14ac:dyDescent="0.25">
      <c r="B50" s="3"/>
      <c r="C50" s="3"/>
      <c r="D50" s="3"/>
      <c r="E50" s="2" t="e">
        <f t="shared" si="89"/>
        <v>#DIV/0!</v>
      </c>
      <c r="F50" s="3"/>
      <c r="G50" s="3"/>
      <c r="H50">
        <f t="shared" si="13"/>
        <v>0</v>
      </c>
      <c r="L50">
        <f t="shared" si="14"/>
        <v>0</v>
      </c>
      <c r="M50">
        <f t="shared" si="15"/>
        <v>0</v>
      </c>
      <c r="O50">
        <f t="shared" si="90"/>
        <v>0</v>
      </c>
    </row>
    <row r="51" spans="2:15" x14ac:dyDescent="0.25">
      <c r="B51" s="3"/>
      <c r="C51" s="3"/>
      <c r="D51" s="3"/>
      <c r="E51" s="2" t="e">
        <f t="shared" si="89"/>
        <v>#DIV/0!</v>
      </c>
      <c r="F51" s="3"/>
      <c r="G51" s="3"/>
      <c r="H51">
        <f t="shared" si="13"/>
        <v>0</v>
      </c>
      <c r="L51">
        <f t="shared" si="14"/>
        <v>0</v>
      </c>
      <c r="M51">
        <f t="shared" si="15"/>
        <v>0</v>
      </c>
      <c r="O51">
        <f t="shared" ref="O51:O52" si="93">SUM(I51:N51)</f>
        <v>0</v>
      </c>
    </row>
    <row r="52" spans="2:15" x14ac:dyDescent="0.25">
      <c r="B52" s="3"/>
      <c r="C52" s="3"/>
      <c r="D52" s="3"/>
      <c r="E52" s="2" t="e">
        <f t="shared" si="89"/>
        <v>#DIV/0!</v>
      </c>
      <c r="F52" s="3"/>
      <c r="G52" s="3"/>
      <c r="H52">
        <f t="shared" si="13"/>
        <v>0</v>
      </c>
      <c r="L52">
        <f t="shared" si="14"/>
        <v>0</v>
      </c>
      <c r="M52">
        <f t="shared" si="15"/>
        <v>0</v>
      </c>
      <c r="O52">
        <f t="shared" si="93"/>
        <v>0</v>
      </c>
    </row>
    <row r="53" spans="2:15" x14ac:dyDescent="0.25">
      <c r="B53" s="3"/>
      <c r="C53" s="3"/>
      <c r="D53" s="3"/>
      <c r="E53" s="2" t="e">
        <f t="shared" si="89"/>
        <v>#DIV/0!</v>
      </c>
      <c r="F53" s="3"/>
      <c r="G53" s="3"/>
      <c r="H53">
        <f t="shared" si="13"/>
        <v>0</v>
      </c>
      <c r="L53">
        <f t="shared" si="14"/>
        <v>0</v>
      </c>
      <c r="M53">
        <f t="shared" si="15"/>
        <v>0</v>
      </c>
      <c r="O53">
        <f>SUM(I53:N53)</f>
        <v>0</v>
      </c>
    </row>
    <row r="54" spans="2:15" x14ac:dyDescent="0.25">
      <c r="B54" s="3"/>
      <c r="C54" s="3"/>
      <c r="D54" s="3"/>
      <c r="E54" s="2" t="e">
        <f t="shared" si="89"/>
        <v>#DIV/0!</v>
      </c>
      <c r="F54" s="3"/>
      <c r="G54" s="3"/>
      <c r="H54">
        <f t="shared" si="13"/>
        <v>0</v>
      </c>
      <c r="L54">
        <f t="shared" si="14"/>
        <v>0</v>
      </c>
      <c r="M54">
        <f t="shared" si="15"/>
        <v>0</v>
      </c>
      <c r="O54">
        <f t="shared" ref="O54:O64" si="94">SUM(I54:N54)</f>
        <v>0</v>
      </c>
    </row>
    <row r="55" spans="2:15" x14ac:dyDescent="0.25">
      <c r="B55" s="3"/>
      <c r="C55" s="3"/>
      <c r="D55" s="3"/>
      <c r="E55" s="2" t="e">
        <f t="shared" si="89"/>
        <v>#DIV/0!</v>
      </c>
      <c r="F55" s="3"/>
      <c r="G55" s="3"/>
      <c r="H55">
        <f t="shared" si="13"/>
        <v>0</v>
      </c>
      <c r="L55">
        <f t="shared" si="14"/>
        <v>0</v>
      </c>
      <c r="M55">
        <f t="shared" si="15"/>
        <v>0</v>
      </c>
      <c r="O55">
        <f t="shared" si="94"/>
        <v>0</v>
      </c>
    </row>
    <row r="56" spans="2:15" x14ac:dyDescent="0.25">
      <c r="B56" s="3"/>
      <c r="C56" s="3"/>
      <c r="D56" s="3"/>
      <c r="E56" s="2" t="e">
        <f t="shared" si="89"/>
        <v>#DIV/0!</v>
      </c>
      <c r="F56" s="3"/>
      <c r="G56" s="3"/>
      <c r="H56">
        <f t="shared" si="13"/>
        <v>0</v>
      </c>
      <c r="L56">
        <f t="shared" si="14"/>
        <v>0</v>
      </c>
      <c r="M56">
        <f t="shared" si="15"/>
        <v>0</v>
      </c>
      <c r="O56">
        <f t="shared" si="94"/>
        <v>0</v>
      </c>
    </row>
    <row r="57" spans="2:15" x14ac:dyDescent="0.25">
      <c r="B57" s="3"/>
      <c r="C57" s="3"/>
      <c r="D57" s="3"/>
      <c r="E57" s="2" t="e">
        <f t="shared" si="89"/>
        <v>#DIV/0!</v>
      </c>
      <c r="F57" s="3"/>
      <c r="G57" s="3"/>
      <c r="H57">
        <f t="shared" si="13"/>
        <v>0</v>
      </c>
      <c r="L57">
        <f t="shared" si="14"/>
        <v>0</v>
      </c>
      <c r="M57">
        <f t="shared" si="15"/>
        <v>0</v>
      </c>
      <c r="O57">
        <f t="shared" si="94"/>
        <v>0</v>
      </c>
    </row>
    <row r="58" spans="2:15" x14ac:dyDescent="0.25">
      <c r="B58" s="3"/>
      <c r="C58" s="3"/>
      <c r="D58" s="3"/>
      <c r="E58" s="2" t="e">
        <f t="shared" si="89"/>
        <v>#DIV/0!</v>
      </c>
      <c r="F58" s="3"/>
      <c r="G58" s="3"/>
      <c r="H58">
        <f t="shared" si="13"/>
        <v>0</v>
      </c>
      <c r="L58">
        <f t="shared" si="14"/>
        <v>0</v>
      </c>
      <c r="M58">
        <f t="shared" si="15"/>
        <v>0</v>
      </c>
      <c r="O58">
        <f t="shared" si="94"/>
        <v>0</v>
      </c>
    </row>
    <row r="59" spans="2:15" x14ac:dyDescent="0.25">
      <c r="B59" s="3"/>
      <c r="C59" s="3"/>
      <c r="D59" s="3"/>
      <c r="E59" s="2" t="e">
        <f t="shared" si="89"/>
        <v>#DIV/0!</v>
      </c>
      <c r="F59" s="3"/>
      <c r="G59" s="3"/>
      <c r="H59">
        <f>F59-G59</f>
        <v>0</v>
      </c>
      <c r="L59">
        <f t="shared" si="14"/>
        <v>0</v>
      </c>
      <c r="M59">
        <f t="shared" si="15"/>
        <v>0</v>
      </c>
      <c r="O59">
        <f t="shared" si="94"/>
        <v>0</v>
      </c>
    </row>
    <row r="60" spans="2:15" x14ac:dyDescent="0.25">
      <c r="B60" s="3"/>
      <c r="C60" s="3"/>
      <c r="D60" s="3"/>
      <c r="E60" s="2" t="e">
        <f t="shared" si="89"/>
        <v>#DIV/0!</v>
      </c>
      <c r="F60" s="3"/>
      <c r="G60" s="3"/>
      <c r="H60">
        <f t="shared" si="13"/>
        <v>0</v>
      </c>
      <c r="L60">
        <f t="shared" si="14"/>
        <v>0</v>
      </c>
      <c r="M60">
        <f t="shared" si="15"/>
        <v>0</v>
      </c>
      <c r="O60">
        <f t="shared" si="94"/>
        <v>0</v>
      </c>
    </row>
    <row r="61" spans="2:15" x14ac:dyDescent="0.25">
      <c r="B61" s="3"/>
      <c r="C61" s="3"/>
      <c r="D61" s="3"/>
      <c r="E61" s="2" t="e">
        <f t="shared" si="89"/>
        <v>#DIV/0!</v>
      </c>
      <c r="F61" s="3"/>
      <c r="G61" s="3"/>
      <c r="H61">
        <f t="shared" si="13"/>
        <v>0</v>
      </c>
      <c r="L61">
        <f t="shared" si="14"/>
        <v>0</v>
      </c>
      <c r="M61">
        <f t="shared" si="15"/>
        <v>0</v>
      </c>
      <c r="O61">
        <f t="shared" si="94"/>
        <v>0</v>
      </c>
    </row>
    <row r="62" spans="2:15" x14ac:dyDescent="0.25">
      <c r="B62" s="3"/>
      <c r="C62" s="3"/>
      <c r="D62" s="3"/>
      <c r="E62" s="2" t="e">
        <f t="shared" si="89"/>
        <v>#DIV/0!</v>
      </c>
      <c r="F62" s="3"/>
      <c r="G62" s="3"/>
      <c r="H62">
        <f t="shared" si="13"/>
        <v>0</v>
      </c>
      <c r="L62">
        <f t="shared" si="14"/>
        <v>0</v>
      </c>
      <c r="M62">
        <f t="shared" si="15"/>
        <v>0</v>
      </c>
      <c r="O62">
        <f t="shared" si="94"/>
        <v>0</v>
      </c>
    </row>
    <row r="63" spans="2:15" x14ac:dyDescent="0.25">
      <c r="B63" s="3"/>
      <c r="C63" s="3"/>
      <c r="D63" s="3"/>
      <c r="E63" s="2" t="e">
        <f t="shared" si="89"/>
        <v>#DIV/0!</v>
      </c>
      <c r="F63" s="3"/>
      <c r="G63" s="3"/>
      <c r="H63">
        <f t="shared" si="13"/>
        <v>0</v>
      </c>
      <c r="L63">
        <f t="shared" si="14"/>
        <v>0</v>
      </c>
      <c r="M63">
        <f t="shared" si="15"/>
        <v>0</v>
      </c>
      <c r="O63">
        <f t="shared" si="94"/>
        <v>0</v>
      </c>
    </row>
    <row r="64" spans="2:15" x14ac:dyDescent="0.25">
      <c r="B64" s="3"/>
      <c r="C64" s="3"/>
      <c r="D64" s="3"/>
      <c r="E64" s="2" t="e">
        <f t="shared" si="89"/>
        <v>#DIV/0!</v>
      </c>
      <c r="F64" s="3"/>
      <c r="G64" s="3"/>
      <c r="H64">
        <f t="shared" si="13"/>
        <v>0</v>
      </c>
      <c r="L64">
        <f t="shared" si="14"/>
        <v>0</v>
      </c>
      <c r="M64">
        <f t="shared" si="15"/>
        <v>0</v>
      </c>
      <c r="O64">
        <f t="shared" si="94"/>
        <v>0</v>
      </c>
    </row>
    <row r="65" spans="2:15" x14ac:dyDescent="0.25">
      <c r="B65" s="3"/>
      <c r="C65" s="3"/>
      <c r="D65" s="3"/>
      <c r="E65" s="2" t="e">
        <f t="shared" si="12"/>
        <v>#DIV/0!</v>
      </c>
      <c r="F65" s="3"/>
      <c r="G65" s="3"/>
      <c r="H65">
        <f t="shared" si="13"/>
        <v>0</v>
      </c>
      <c r="L65">
        <f t="shared" si="14"/>
        <v>0</v>
      </c>
      <c r="M65">
        <f t="shared" si="15"/>
        <v>0</v>
      </c>
      <c r="O65">
        <f t="shared" si="16"/>
        <v>0</v>
      </c>
    </row>
    <row r="66" spans="2:15" x14ac:dyDescent="0.25">
      <c r="B66" s="3"/>
      <c r="C66" s="3"/>
      <c r="D66" s="3"/>
      <c r="E66" s="2" t="e">
        <f t="shared" si="12"/>
        <v>#DIV/0!</v>
      </c>
      <c r="F66" s="3"/>
      <c r="G66" s="3"/>
      <c r="H66">
        <f t="shared" si="13"/>
        <v>0</v>
      </c>
      <c r="L66">
        <f t="shared" si="14"/>
        <v>0</v>
      </c>
      <c r="M66">
        <f t="shared" si="15"/>
        <v>0</v>
      </c>
      <c r="O66">
        <f t="shared" ref="O66:O79" si="95">SUM(I66:N66)</f>
        <v>0</v>
      </c>
    </row>
    <row r="67" spans="2:15" x14ac:dyDescent="0.25">
      <c r="B67" s="3"/>
      <c r="C67" s="3"/>
      <c r="D67" s="3"/>
      <c r="E67" s="2" t="e">
        <f t="shared" si="12"/>
        <v>#DIV/0!</v>
      </c>
      <c r="F67" s="3"/>
      <c r="G67" s="3"/>
      <c r="H67">
        <f t="shared" si="13"/>
        <v>0</v>
      </c>
      <c r="L67">
        <f t="shared" si="14"/>
        <v>0</v>
      </c>
      <c r="M67">
        <f t="shared" si="15"/>
        <v>0</v>
      </c>
      <c r="O67">
        <f t="shared" si="95"/>
        <v>0</v>
      </c>
    </row>
    <row r="68" spans="2:15" x14ac:dyDescent="0.25">
      <c r="B68" s="3"/>
      <c r="C68" s="3"/>
      <c r="D68" s="3"/>
      <c r="E68" s="2" t="e">
        <f t="shared" si="12"/>
        <v>#DIV/0!</v>
      </c>
      <c r="F68" s="3"/>
      <c r="G68" s="3"/>
      <c r="H68">
        <f t="shared" si="13"/>
        <v>0</v>
      </c>
      <c r="L68">
        <f t="shared" si="14"/>
        <v>0</v>
      </c>
      <c r="M68">
        <f t="shared" si="15"/>
        <v>0</v>
      </c>
      <c r="O68">
        <f t="shared" si="95"/>
        <v>0</v>
      </c>
    </row>
    <row r="69" spans="2:15" x14ac:dyDescent="0.25">
      <c r="B69" s="3"/>
      <c r="C69" s="3"/>
      <c r="D69" s="3"/>
      <c r="E69" s="2" t="e">
        <f t="shared" si="12"/>
        <v>#DIV/0!</v>
      </c>
      <c r="F69" s="3"/>
      <c r="G69" s="3"/>
      <c r="H69">
        <f t="shared" si="13"/>
        <v>0</v>
      </c>
      <c r="L69">
        <f t="shared" si="14"/>
        <v>0</v>
      </c>
      <c r="M69">
        <f t="shared" si="15"/>
        <v>0</v>
      </c>
      <c r="O69">
        <f t="shared" si="95"/>
        <v>0</v>
      </c>
    </row>
    <row r="70" spans="2:15" x14ac:dyDescent="0.25">
      <c r="B70" s="3"/>
      <c r="C70" s="3"/>
      <c r="D70" s="3"/>
      <c r="E70" s="2" t="e">
        <f t="shared" si="12"/>
        <v>#DIV/0!</v>
      </c>
      <c r="F70" s="3"/>
      <c r="G70" s="3"/>
      <c r="H70">
        <f t="shared" si="13"/>
        <v>0</v>
      </c>
      <c r="L70">
        <f t="shared" si="14"/>
        <v>0</v>
      </c>
      <c r="M70">
        <f t="shared" si="15"/>
        <v>0</v>
      </c>
      <c r="O70">
        <f t="shared" si="95"/>
        <v>0</v>
      </c>
    </row>
    <row r="71" spans="2:15" x14ac:dyDescent="0.25">
      <c r="B71" s="3"/>
      <c r="C71" s="3"/>
      <c r="D71" s="3"/>
      <c r="E71" s="2" t="e">
        <f t="shared" si="12"/>
        <v>#DIV/0!</v>
      </c>
      <c r="F71" s="3"/>
      <c r="G71" s="3"/>
      <c r="H71">
        <f t="shared" si="13"/>
        <v>0</v>
      </c>
      <c r="L71">
        <f t="shared" si="14"/>
        <v>0</v>
      </c>
      <c r="M71">
        <f t="shared" si="15"/>
        <v>0</v>
      </c>
      <c r="O71">
        <f t="shared" si="95"/>
        <v>0</v>
      </c>
    </row>
    <row r="72" spans="2:15" x14ac:dyDescent="0.25">
      <c r="B72" s="3"/>
      <c r="C72" s="3"/>
      <c r="D72" s="3"/>
      <c r="E72" s="2" t="e">
        <f t="shared" si="12"/>
        <v>#DIV/0!</v>
      </c>
      <c r="F72" s="3"/>
      <c r="G72" s="3"/>
      <c r="H72">
        <f t="shared" si="13"/>
        <v>0</v>
      </c>
      <c r="L72">
        <f t="shared" si="14"/>
        <v>0</v>
      </c>
      <c r="M72">
        <f t="shared" si="15"/>
        <v>0</v>
      </c>
      <c r="O72">
        <f t="shared" si="95"/>
        <v>0</v>
      </c>
    </row>
    <row r="73" spans="2:15" x14ac:dyDescent="0.25">
      <c r="B73" s="3"/>
      <c r="C73" s="3"/>
      <c r="D73" s="3"/>
      <c r="E73" s="2" t="e">
        <f t="shared" si="12"/>
        <v>#DIV/0!</v>
      </c>
      <c r="F73" s="3"/>
      <c r="G73" s="3"/>
      <c r="H73">
        <f t="shared" si="13"/>
        <v>0</v>
      </c>
      <c r="L73">
        <f t="shared" si="14"/>
        <v>0</v>
      </c>
      <c r="M73">
        <f t="shared" si="15"/>
        <v>0</v>
      </c>
      <c r="O73">
        <f t="shared" si="95"/>
        <v>0</v>
      </c>
    </row>
    <row r="74" spans="2:15" x14ac:dyDescent="0.25">
      <c r="B74" s="3"/>
      <c r="C74" s="3"/>
      <c r="D74" s="3"/>
      <c r="E74" s="2" t="e">
        <f t="shared" si="12"/>
        <v>#DIV/0!</v>
      </c>
      <c r="F74" s="3"/>
      <c r="G74" s="3"/>
      <c r="H74">
        <f t="shared" si="13"/>
        <v>0</v>
      </c>
      <c r="L74">
        <f t="shared" si="14"/>
        <v>0</v>
      </c>
      <c r="M74">
        <f t="shared" si="15"/>
        <v>0</v>
      </c>
      <c r="O74">
        <f t="shared" si="95"/>
        <v>0</v>
      </c>
    </row>
    <row r="75" spans="2:15" x14ac:dyDescent="0.25">
      <c r="B75" s="3"/>
      <c r="C75" s="3"/>
      <c r="D75" s="3"/>
      <c r="E75" s="2" t="e">
        <f t="shared" si="12"/>
        <v>#DIV/0!</v>
      </c>
      <c r="F75" s="3"/>
      <c r="G75" s="3"/>
      <c r="H75">
        <f t="shared" si="13"/>
        <v>0</v>
      </c>
      <c r="L75">
        <f t="shared" si="14"/>
        <v>0</v>
      </c>
      <c r="M75">
        <f t="shared" si="15"/>
        <v>0</v>
      </c>
      <c r="O75">
        <f t="shared" si="95"/>
        <v>0</v>
      </c>
    </row>
    <row r="76" spans="2:15" x14ac:dyDescent="0.25">
      <c r="B76" s="3"/>
      <c r="C76" s="3"/>
      <c r="D76" s="3"/>
      <c r="E76" s="2" t="e">
        <f t="shared" si="12"/>
        <v>#DIV/0!</v>
      </c>
      <c r="F76" s="3"/>
      <c r="G76" s="3"/>
      <c r="H76">
        <f t="shared" si="13"/>
        <v>0</v>
      </c>
      <c r="L76">
        <f t="shared" si="14"/>
        <v>0</v>
      </c>
      <c r="M76">
        <f t="shared" si="15"/>
        <v>0</v>
      </c>
      <c r="O76">
        <f t="shared" si="95"/>
        <v>0</v>
      </c>
    </row>
    <row r="77" spans="2:15" x14ac:dyDescent="0.25">
      <c r="B77" s="3"/>
      <c r="C77" s="3"/>
      <c r="D77" s="3"/>
      <c r="E77" s="2" t="e">
        <f t="shared" si="12"/>
        <v>#DIV/0!</v>
      </c>
      <c r="F77" s="3"/>
      <c r="G77" s="3"/>
      <c r="H77">
        <f t="shared" si="13"/>
        <v>0</v>
      </c>
      <c r="L77">
        <f t="shared" si="14"/>
        <v>0</v>
      </c>
      <c r="M77">
        <f t="shared" si="15"/>
        <v>0</v>
      </c>
      <c r="O77">
        <f t="shared" si="95"/>
        <v>0</v>
      </c>
    </row>
    <row r="78" spans="2:15" x14ac:dyDescent="0.25">
      <c r="B78" s="3"/>
      <c r="C78" s="3"/>
      <c r="D78" s="3"/>
      <c r="E78" s="2" t="e">
        <f t="shared" si="12"/>
        <v>#DIV/0!</v>
      </c>
      <c r="F78" s="3"/>
      <c r="G78" s="3"/>
      <c r="H78">
        <f t="shared" si="13"/>
        <v>0</v>
      </c>
      <c r="L78">
        <f t="shared" si="14"/>
        <v>0</v>
      </c>
      <c r="M78">
        <f t="shared" si="15"/>
        <v>0</v>
      </c>
      <c r="O78">
        <f t="shared" si="95"/>
        <v>0</v>
      </c>
    </row>
    <row r="79" spans="2:15" x14ac:dyDescent="0.25">
      <c r="B79" s="3"/>
      <c r="C79" s="3"/>
      <c r="D79" s="3"/>
      <c r="E79" s="2" t="e">
        <f t="shared" si="12"/>
        <v>#DIV/0!</v>
      </c>
      <c r="F79" s="3"/>
      <c r="G79" s="3"/>
      <c r="H79">
        <f t="shared" si="13"/>
        <v>0</v>
      </c>
      <c r="L79">
        <f t="shared" si="14"/>
        <v>0</v>
      </c>
      <c r="M79">
        <f t="shared" si="15"/>
        <v>0</v>
      </c>
      <c r="O79">
        <f t="shared" si="95"/>
        <v>0</v>
      </c>
    </row>
    <row r="80" spans="2:15" x14ac:dyDescent="0.25">
      <c r="B80" s="3"/>
      <c r="C80" s="3"/>
      <c r="D80" s="3"/>
      <c r="E80" s="2" t="e">
        <f t="shared" si="12"/>
        <v>#DIV/0!</v>
      </c>
      <c r="F80" s="3"/>
      <c r="G80" s="3"/>
      <c r="H80">
        <f t="shared" si="13"/>
        <v>0</v>
      </c>
      <c r="L80">
        <f t="shared" si="14"/>
        <v>0</v>
      </c>
      <c r="M80">
        <f t="shared" si="15"/>
        <v>0</v>
      </c>
      <c r="O80">
        <f t="shared" si="16"/>
        <v>0</v>
      </c>
    </row>
    <row r="81" spans="2:15" x14ac:dyDescent="0.25">
      <c r="B81" s="3"/>
      <c r="C81" s="3"/>
      <c r="D81" s="3"/>
      <c r="E81" s="2" t="e">
        <f t="shared" si="12"/>
        <v>#DIV/0!</v>
      </c>
      <c r="F81" s="3"/>
      <c r="G81" s="3"/>
      <c r="H81">
        <f t="shared" si="13"/>
        <v>0</v>
      </c>
      <c r="L81">
        <f t="shared" si="14"/>
        <v>0</v>
      </c>
      <c r="M81">
        <f t="shared" si="15"/>
        <v>0</v>
      </c>
      <c r="O81">
        <f t="shared" si="16"/>
        <v>0</v>
      </c>
    </row>
    <row r="82" spans="2:15" x14ac:dyDescent="0.25">
      <c r="B82" s="3"/>
      <c r="C82" s="3"/>
      <c r="D82" s="3"/>
      <c r="E82" s="2" t="e">
        <f t="shared" si="12"/>
        <v>#DIV/0!</v>
      </c>
      <c r="F82" s="3"/>
      <c r="G82" s="3"/>
      <c r="H82">
        <f>F82-G82</f>
        <v>0</v>
      </c>
      <c r="L82">
        <f t="shared" si="14"/>
        <v>0</v>
      </c>
      <c r="M82">
        <f t="shared" si="15"/>
        <v>0</v>
      </c>
      <c r="O82">
        <f t="shared" ref="O82" si="96">SUM(I82:N82)</f>
        <v>0</v>
      </c>
    </row>
    <row r="83" spans="2:15" x14ac:dyDescent="0.25">
      <c r="B83" s="3"/>
      <c r="C83" s="3"/>
      <c r="D83" s="3"/>
      <c r="E83" s="2" t="e">
        <f t="shared" si="12"/>
        <v>#DIV/0!</v>
      </c>
      <c r="F83" s="3"/>
      <c r="G83" s="3"/>
      <c r="H83">
        <f>F83-G83</f>
        <v>0</v>
      </c>
      <c r="L83">
        <f t="shared" si="14"/>
        <v>0</v>
      </c>
      <c r="M83">
        <f t="shared" si="15"/>
        <v>0</v>
      </c>
      <c r="O83">
        <f t="shared" si="16"/>
        <v>0</v>
      </c>
    </row>
    <row r="84" spans="2:15" x14ac:dyDescent="0.25">
      <c r="B84" s="3"/>
      <c r="C84" s="3"/>
      <c r="D84" s="3"/>
      <c r="E84" s="2" t="e">
        <f t="shared" si="12"/>
        <v>#DIV/0!</v>
      </c>
      <c r="F84" s="3"/>
      <c r="G84" s="3"/>
      <c r="H84">
        <f t="shared" ref="H84:H131" si="97">F84-G84</f>
        <v>0</v>
      </c>
      <c r="L84">
        <f t="shared" si="14"/>
        <v>0</v>
      </c>
      <c r="M84">
        <f t="shared" si="15"/>
        <v>0</v>
      </c>
      <c r="O84">
        <f t="shared" ref="O84:O86" si="98">SUM(I84:N84)</f>
        <v>0</v>
      </c>
    </row>
    <row r="85" spans="2:15" x14ac:dyDescent="0.25">
      <c r="B85" s="3"/>
      <c r="C85" s="3"/>
      <c r="D85" s="3"/>
      <c r="E85" s="2" t="e">
        <f t="shared" si="12"/>
        <v>#DIV/0!</v>
      </c>
      <c r="F85" s="3"/>
      <c r="G85" s="3"/>
      <c r="H85">
        <f t="shared" si="97"/>
        <v>0</v>
      </c>
      <c r="L85">
        <f t="shared" si="14"/>
        <v>0</v>
      </c>
      <c r="M85">
        <f t="shared" si="15"/>
        <v>0</v>
      </c>
      <c r="O85">
        <f t="shared" si="98"/>
        <v>0</v>
      </c>
    </row>
    <row r="86" spans="2:15" x14ac:dyDescent="0.25">
      <c r="B86" s="3"/>
      <c r="C86" s="3"/>
      <c r="D86" s="3"/>
      <c r="E86" s="2" t="e">
        <f t="shared" si="12"/>
        <v>#DIV/0!</v>
      </c>
      <c r="F86" s="3"/>
      <c r="G86" s="3"/>
      <c r="H86">
        <f t="shared" si="97"/>
        <v>0</v>
      </c>
      <c r="L86">
        <f t="shared" si="14"/>
        <v>0</v>
      </c>
      <c r="M86">
        <f t="shared" si="15"/>
        <v>0</v>
      </c>
      <c r="O86">
        <f t="shared" si="98"/>
        <v>0</v>
      </c>
    </row>
    <row r="87" spans="2:15" x14ac:dyDescent="0.25">
      <c r="B87" s="3"/>
      <c r="C87" s="3"/>
      <c r="D87" s="3"/>
      <c r="E87" s="2" t="e">
        <f t="shared" si="12"/>
        <v>#DIV/0!</v>
      </c>
      <c r="F87" s="3"/>
      <c r="G87" s="3"/>
      <c r="H87">
        <f t="shared" si="97"/>
        <v>0</v>
      </c>
      <c r="L87">
        <f t="shared" si="14"/>
        <v>0</v>
      </c>
      <c r="M87">
        <f t="shared" si="15"/>
        <v>0</v>
      </c>
      <c r="O87">
        <f t="shared" si="16"/>
        <v>0</v>
      </c>
    </row>
    <row r="88" spans="2:15" x14ac:dyDescent="0.25">
      <c r="B88" s="3"/>
      <c r="C88" s="3"/>
      <c r="D88" s="3"/>
      <c r="E88" s="2" t="e">
        <f t="shared" si="12"/>
        <v>#DIV/0!</v>
      </c>
      <c r="F88" s="3"/>
      <c r="G88" s="3"/>
      <c r="H88">
        <f t="shared" si="97"/>
        <v>0</v>
      </c>
      <c r="L88">
        <f t="shared" si="14"/>
        <v>0</v>
      </c>
      <c r="M88">
        <f t="shared" si="15"/>
        <v>0</v>
      </c>
      <c r="O88">
        <f t="shared" si="16"/>
        <v>0</v>
      </c>
    </row>
    <row r="89" spans="2:15" x14ac:dyDescent="0.25">
      <c r="B89" s="3"/>
      <c r="C89" s="3"/>
      <c r="D89" s="3"/>
      <c r="E89" s="2" t="e">
        <f t="shared" si="12"/>
        <v>#DIV/0!</v>
      </c>
      <c r="F89" s="3"/>
      <c r="G89" s="3"/>
      <c r="H89">
        <f t="shared" si="97"/>
        <v>0</v>
      </c>
      <c r="L89">
        <f t="shared" si="14"/>
        <v>0</v>
      </c>
      <c r="M89">
        <f t="shared" si="15"/>
        <v>0</v>
      </c>
      <c r="O89">
        <f t="shared" si="16"/>
        <v>0</v>
      </c>
    </row>
    <row r="90" spans="2:15" x14ac:dyDescent="0.25">
      <c r="B90" s="3"/>
      <c r="C90" s="3"/>
      <c r="D90" s="3"/>
      <c r="E90" s="2" t="e">
        <f t="shared" si="12"/>
        <v>#DIV/0!</v>
      </c>
      <c r="F90" s="3"/>
      <c r="G90" s="3"/>
      <c r="H90">
        <f t="shared" si="97"/>
        <v>0</v>
      </c>
      <c r="L90">
        <f t="shared" si="14"/>
        <v>0</v>
      </c>
      <c r="M90">
        <f t="shared" si="15"/>
        <v>0</v>
      </c>
      <c r="O90">
        <f t="shared" si="16"/>
        <v>0</v>
      </c>
    </row>
    <row r="91" spans="2:15" x14ac:dyDescent="0.25">
      <c r="B91" s="3"/>
      <c r="C91" s="3"/>
      <c r="D91" s="3"/>
      <c r="E91" s="2" t="e">
        <f t="shared" si="12"/>
        <v>#DIV/0!</v>
      </c>
      <c r="F91" s="3"/>
      <c r="G91" s="3"/>
      <c r="H91">
        <f t="shared" si="97"/>
        <v>0</v>
      </c>
      <c r="L91">
        <f t="shared" si="14"/>
        <v>0</v>
      </c>
      <c r="M91">
        <f t="shared" si="15"/>
        <v>0</v>
      </c>
      <c r="O91">
        <f t="shared" si="16"/>
        <v>0</v>
      </c>
    </row>
    <row r="92" spans="2:15" x14ac:dyDescent="0.25">
      <c r="B92" s="3"/>
      <c r="C92" s="3"/>
      <c r="D92" s="3"/>
      <c r="E92" s="2" t="e">
        <f t="shared" si="12"/>
        <v>#DIV/0!</v>
      </c>
      <c r="F92" s="3"/>
      <c r="G92" s="3"/>
      <c r="H92">
        <f t="shared" si="97"/>
        <v>0</v>
      </c>
      <c r="L92">
        <f t="shared" si="14"/>
        <v>0</v>
      </c>
      <c r="M92">
        <f t="shared" si="15"/>
        <v>0</v>
      </c>
      <c r="O92">
        <f t="shared" si="16"/>
        <v>0</v>
      </c>
    </row>
    <row r="93" spans="2:15" x14ac:dyDescent="0.25">
      <c r="B93" s="3"/>
      <c r="C93" s="3"/>
      <c r="D93" s="3"/>
      <c r="E93" s="2" t="e">
        <f t="shared" si="12"/>
        <v>#DIV/0!</v>
      </c>
      <c r="F93" s="3"/>
      <c r="G93" s="3"/>
      <c r="H93">
        <f t="shared" si="97"/>
        <v>0</v>
      </c>
      <c r="L93">
        <f t="shared" si="14"/>
        <v>0</v>
      </c>
      <c r="M93">
        <f t="shared" si="15"/>
        <v>0</v>
      </c>
      <c r="O93">
        <f t="shared" si="16"/>
        <v>0</v>
      </c>
    </row>
    <row r="94" spans="2:15" x14ac:dyDescent="0.25">
      <c r="B94" s="3"/>
      <c r="C94" s="3"/>
      <c r="D94" s="3"/>
      <c r="E94" s="2" t="e">
        <f t="shared" si="12"/>
        <v>#DIV/0!</v>
      </c>
      <c r="F94" s="3"/>
      <c r="G94" s="3"/>
      <c r="H94">
        <f t="shared" si="97"/>
        <v>0</v>
      </c>
      <c r="L94">
        <f t="shared" si="14"/>
        <v>0</v>
      </c>
      <c r="M94">
        <f t="shared" si="15"/>
        <v>0</v>
      </c>
      <c r="O94">
        <f t="shared" si="16"/>
        <v>0</v>
      </c>
    </row>
    <row r="95" spans="2:15" x14ac:dyDescent="0.25">
      <c r="B95" s="3"/>
      <c r="C95" s="3"/>
      <c r="D95" s="3"/>
      <c r="E95" s="2" t="e">
        <f t="shared" si="12"/>
        <v>#DIV/0!</v>
      </c>
      <c r="F95" s="3"/>
      <c r="G95" s="3"/>
      <c r="H95">
        <f t="shared" si="97"/>
        <v>0</v>
      </c>
      <c r="L95">
        <f t="shared" si="14"/>
        <v>0</v>
      </c>
      <c r="M95">
        <f t="shared" si="15"/>
        <v>0</v>
      </c>
      <c r="O95">
        <f t="shared" si="16"/>
        <v>0</v>
      </c>
    </row>
    <row r="96" spans="2:15" x14ac:dyDescent="0.25">
      <c r="B96" s="3"/>
      <c r="C96" s="3"/>
      <c r="D96" s="3"/>
      <c r="E96" s="2" t="e">
        <f t="shared" si="12"/>
        <v>#DIV/0!</v>
      </c>
      <c r="F96" s="3"/>
      <c r="G96" s="3"/>
      <c r="H96">
        <f t="shared" si="97"/>
        <v>0</v>
      </c>
      <c r="L96">
        <f t="shared" si="14"/>
        <v>0</v>
      </c>
      <c r="M96">
        <f t="shared" si="15"/>
        <v>0</v>
      </c>
      <c r="O96">
        <f t="shared" si="16"/>
        <v>0</v>
      </c>
    </row>
    <row r="97" spans="2:15" x14ac:dyDescent="0.25">
      <c r="B97" s="3"/>
      <c r="C97" s="3"/>
      <c r="D97" s="3"/>
      <c r="E97" s="2" t="e">
        <f t="shared" si="12"/>
        <v>#DIV/0!</v>
      </c>
      <c r="F97" s="3"/>
      <c r="G97" s="3"/>
      <c r="H97">
        <f t="shared" si="97"/>
        <v>0</v>
      </c>
      <c r="L97">
        <f t="shared" si="14"/>
        <v>0</v>
      </c>
      <c r="M97">
        <f t="shared" si="15"/>
        <v>0</v>
      </c>
      <c r="O97">
        <f t="shared" si="16"/>
        <v>0</v>
      </c>
    </row>
    <row r="98" spans="2:15" x14ac:dyDescent="0.25">
      <c r="B98" s="3"/>
      <c r="C98" s="3"/>
      <c r="D98" s="3"/>
      <c r="E98" s="2" t="e">
        <f t="shared" si="12"/>
        <v>#DIV/0!</v>
      </c>
      <c r="F98" s="3"/>
      <c r="G98" s="3"/>
      <c r="H98">
        <f t="shared" si="97"/>
        <v>0</v>
      </c>
      <c r="L98">
        <f t="shared" si="14"/>
        <v>0</v>
      </c>
      <c r="M98">
        <f t="shared" si="15"/>
        <v>0</v>
      </c>
      <c r="O98">
        <f t="shared" si="16"/>
        <v>0</v>
      </c>
    </row>
    <row r="99" spans="2:15" x14ac:dyDescent="0.25">
      <c r="B99" s="3"/>
      <c r="C99" s="3"/>
      <c r="D99" s="3"/>
      <c r="E99" s="2" t="e">
        <f t="shared" si="12"/>
        <v>#DIV/0!</v>
      </c>
      <c r="F99" s="3"/>
      <c r="G99" s="3"/>
      <c r="H99">
        <f t="shared" si="97"/>
        <v>0</v>
      </c>
      <c r="L99">
        <f t="shared" si="14"/>
        <v>0</v>
      </c>
      <c r="M99">
        <f t="shared" si="15"/>
        <v>0</v>
      </c>
      <c r="O99">
        <f t="shared" si="16"/>
        <v>0</v>
      </c>
    </row>
    <row r="100" spans="2:15" x14ac:dyDescent="0.25">
      <c r="B100" s="3"/>
      <c r="C100" s="3"/>
      <c r="D100" s="3"/>
      <c r="E100" s="2" t="e">
        <f t="shared" si="12"/>
        <v>#DIV/0!</v>
      </c>
      <c r="F100" s="3"/>
      <c r="G100" s="3"/>
      <c r="H100">
        <f t="shared" si="97"/>
        <v>0</v>
      </c>
      <c r="L100">
        <f t="shared" si="14"/>
        <v>0</v>
      </c>
      <c r="M100">
        <f t="shared" si="15"/>
        <v>0</v>
      </c>
      <c r="O100">
        <f t="shared" si="16"/>
        <v>0</v>
      </c>
    </row>
    <row r="101" spans="2:15" x14ac:dyDescent="0.25">
      <c r="B101" s="3"/>
      <c r="C101" s="3"/>
      <c r="D101" s="3"/>
      <c r="E101" s="2" t="e">
        <f t="shared" si="12"/>
        <v>#DIV/0!</v>
      </c>
      <c r="F101" s="3"/>
      <c r="G101" s="3"/>
      <c r="H101">
        <f t="shared" si="97"/>
        <v>0</v>
      </c>
      <c r="L101">
        <f t="shared" si="14"/>
        <v>0</v>
      </c>
      <c r="M101">
        <f t="shared" si="15"/>
        <v>0</v>
      </c>
      <c r="O101">
        <f t="shared" si="16"/>
        <v>0</v>
      </c>
    </row>
    <row r="102" spans="2:15" x14ac:dyDescent="0.25">
      <c r="B102" s="3"/>
      <c r="C102" s="3"/>
      <c r="D102" s="3"/>
      <c r="E102" s="2" t="e">
        <f t="shared" si="12"/>
        <v>#DIV/0!</v>
      </c>
      <c r="F102" s="3"/>
      <c r="G102" s="3"/>
      <c r="H102">
        <f t="shared" si="97"/>
        <v>0</v>
      </c>
      <c r="L102">
        <f t="shared" si="14"/>
        <v>0</v>
      </c>
      <c r="M102">
        <f t="shared" si="15"/>
        <v>0</v>
      </c>
      <c r="O102">
        <f t="shared" si="16"/>
        <v>0</v>
      </c>
    </row>
    <row r="103" spans="2:15" x14ac:dyDescent="0.25">
      <c r="B103" s="3"/>
      <c r="C103" s="3"/>
      <c r="D103" s="3"/>
      <c r="E103" s="2" t="e">
        <f t="shared" si="12"/>
        <v>#DIV/0!</v>
      </c>
      <c r="F103" s="3"/>
      <c r="G103" s="3"/>
      <c r="H103">
        <f>F103-G103</f>
        <v>0</v>
      </c>
      <c r="L103">
        <f t="shared" si="14"/>
        <v>0</v>
      </c>
      <c r="M103">
        <f t="shared" si="15"/>
        <v>0</v>
      </c>
      <c r="O103">
        <f t="shared" si="16"/>
        <v>0</v>
      </c>
    </row>
    <row r="104" spans="2:15" x14ac:dyDescent="0.25">
      <c r="B104" s="3"/>
      <c r="C104" s="3"/>
      <c r="D104" s="3"/>
      <c r="E104" s="2" t="e">
        <f t="shared" si="12"/>
        <v>#DIV/0!</v>
      </c>
      <c r="F104" s="3"/>
      <c r="G104" s="3"/>
      <c r="H104">
        <f t="shared" ref="H104" si="99">F104-G104</f>
        <v>0</v>
      </c>
      <c r="L104">
        <f t="shared" si="14"/>
        <v>0</v>
      </c>
      <c r="M104">
        <f t="shared" si="15"/>
        <v>0</v>
      </c>
      <c r="O104">
        <f t="shared" si="16"/>
        <v>0</v>
      </c>
    </row>
    <row r="105" spans="2:15" x14ac:dyDescent="0.25">
      <c r="B105" s="3"/>
      <c r="C105" s="3"/>
      <c r="D105" s="3"/>
      <c r="E105" s="2" t="e">
        <f t="shared" si="12"/>
        <v>#DIV/0!</v>
      </c>
      <c r="F105" s="3"/>
      <c r="G105" s="3"/>
      <c r="H105">
        <f t="shared" si="97"/>
        <v>0</v>
      </c>
      <c r="L105">
        <f t="shared" si="14"/>
        <v>0</v>
      </c>
      <c r="M105">
        <f t="shared" si="15"/>
        <v>0</v>
      </c>
      <c r="O105">
        <f t="shared" si="16"/>
        <v>0</v>
      </c>
    </row>
    <row r="106" spans="2:15" x14ac:dyDescent="0.25">
      <c r="B106" s="3"/>
      <c r="C106" s="3"/>
      <c r="D106" s="3"/>
      <c r="E106" s="2" t="e">
        <f t="shared" si="12"/>
        <v>#DIV/0!</v>
      </c>
      <c r="F106" s="3"/>
      <c r="G106" s="3"/>
      <c r="H106">
        <f t="shared" si="97"/>
        <v>0</v>
      </c>
      <c r="L106">
        <f t="shared" si="14"/>
        <v>0</v>
      </c>
      <c r="M106">
        <f t="shared" si="15"/>
        <v>0</v>
      </c>
      <c r="O106">
        <f t="shared" si="16"/>
        <v>0</v>
      </c>
    </row>
    <row r="107" spans="2:15" x14ac:dyDescent="0.25">
      <c r="B107" s="3"/>
      <c r="C107" s="3"/>
      <c r="D107" s="3"/>
      <c r="E107" s="2" t="e">
        <f t="shared" si="12"/>
        <v>#DIV/0!</v>
      </c>
      <c r="F107" s="3"/>
      <c r="G107" s="3"/>
      <c r="H107">
        <f t="shared" si="97"/>
        <v>0</v>
      </c>
      <c r="L107">
        <f t="shared" si="14"/>
        <v>0</v>
      </c>
      <c r="M107">
        <f t="shared" si="15"/>
        <v>0</v>
      </c>
      <c r="O107">
        <f t="shared" si="16"/>
        <v>0</v>
      </c>
    </row>
    <row r="108" spans="2:15" x14ac:dyDescent="0.25">
      <c r="B108" s="3"/>
      <c r="C108" s="3"/>
      <c r="D108" s="3"/>
      <c r="E108" s="2" t="e">
        <f t="shared" si="12"/>
        <v>#DIV/0!</v>
      </c>
      <c r="F108" s="3"/>
      <c r="G108" s="3"/>
      <c r="H108">
        <f t="shared" si="97"/>
        <v>0</v>
      </c>
      <c r="L108">
        <f t="shared" si="14"/>
        <v>0</v>
      </c>
      <c r="M108">
        <f t="shared" si="15"/>
        <v>0</v>
      </c>
      <c r="O108">
        <f t="shared" si="16"/>
        <v>0</v>
      </c>
    </row>
    <row r="109" spans="2:15" x14ac:dyDescent="0.25">
      <c r="B109" s="3"/>
      <c r="C109" s="3"/>
      <c r="D109" s="3"/>
      <c r="E109" s="2" t="e">
        <f t="shared" si="12"/>
        <v>#DIV/0!</v>
      </c>
      <c r="F109" s="3"/>
      <c r="G109" s="3"/>
      <c r="H109">
        <f t="shared" si="97"/>
        <v>0</v>
      </c>
      <c r="L109">
        <f t="shared" si="14"/>
        <v>0</v>
      </c>
      <c r="M109">
        <f t="shared" si="15"/>
        <v>0</v>
      </c>
      <c r="O109">
        <f t="shared" si="16"/>
        <v>0</v>
      </c>
    </row>
    <row r="110" spans="2:15" x14ac:dyDescent="0.25">
      <c r="B110" s="3"/>
      <c r="C110" s="3"/>
      <c r="D110" s="3"/>
      <c r="E110" s="2" t="e">
        <f t="shared" si="12"/>
        <v>#DIV/0!</v>
      </c>
      <c r="F110" s="3"/>
      <c r="G110" s="3"/>
      <c r="H110">
        <f t="shared" si="97"/>
        <v>0</v>
      </c>
      <c r="L110">
        <f t="shared" si="14"/>
        <v>0</v>
      </c>
      <c r="M110">
        <f t="shared" si="15"/>
        <v>0</v>
      </c>
      <c r="O110">
        <f t="shared" si="16"/>
        <v>0</v>
      </c>
    </row>
    <row r="111" spans="2:15" x14ac:dyDescent="0.25">
      <c r="B111" s="3"/>
      <c r="C111" s="3"/>
      <c r="D111" s="3"/>
      <c r="E111" s="2" t="e">
        <f t="shared" si="12"/>
        <v>#DIV/0!</v>
      </c>
      <c r="F111" s="3"/>
      <c r="G111" s="3"/>
      <c r="H111">
        <f t="shared" si="97"/>
        <v>0</v>
      </c>
      <c r="L111">
        <f t="shared" si="14"/>
        <v>0</v>
      </c>
      <c r="M111">
        <f t="shared" si="15"/>
        <v>0</v>
      </c>
      <c r="O111">
        <f t="shared" si="16"/>
        <v>0</v>
      </c>
    </row>
    <row r="112" spans="2:15" x14ac:dyDescent="0.25">
      <c r="B112" s="3"/>
      <c r="C112" s="3"/>
      <c r="D112" s="3"/>
      <c r="E112" s="2" t="e">
        <f t="shared" si="12"/>
        <v>#DIV/0!</v>
      </c>
      <c r="F112" s="3"/>
      <c r="G112" s="3"/>
      <c r="H112">
        <f t="shared" si="97"/>
        <v>0</v>
      </c>
      <c r="L112">
        <f t="shared" si="14"/>
        <v>0</v>
      </c>
      <c r="M112">
        <f t="shared" si="15"/>
        <v>0</v>
      </c>
      <c r="O112">
        <f t="shared" si="16"/>
        <v>0</v>
      </c>
    </row>
    <row r="113" spans="2:15" x14ac:dyDescent="0.25">
      <c r="B113" s="3"/>
      <c r="C113" s="3"/>
      <c r="D113" s="3"/>
      <c r="E113" s="2" t="e">
        <f t="shared" si="12"/>
        <v>#DIV/0!</v>
      </c>
      <c r="F113" s="3"/>
      <c r="G113" s="3"/>
      <c r="H113">
        <f t="shared" si="97"/>
        <v>0</v>
      </c>
      <c r="L113">
        <f t="shared" si="14"/>
        <v>0</v>
      </c>
      <c r="M113">
        <f t="shared" si="15"/>
        <v>0</v>
      </c>
      <c r="O113">
        <f t="shared" si="16"/>
        <v>0</v>
      </c>
    </row>
    <row r="114" spans="2:15" x14ac:dyDescent="0.25">
      <c r="B114" s="3"/>
      <c r="C114" s="3"/>
      <c r="D114" s="3"/>
      <c r="E114" s="2" t="e">
        <f t="shared" si="12"/>
        <v>#DIV/0!</v>
      </c>
      <c r="F114" s="3"/>
      <c r="G114" s="3"/>
      <c r="H114">
        <f t="shared" si="97"/>
        <v>0</v>
      </c>
      <c r="L114">
        <f t="shared" si="14"/>
        <v>0</v>
      </c>
      <c r="M114">
        <f t="shared" si="15"/>
        <v>0</v>
      </c>
      <c r="O114">
        <f t="shared" si="16"/>
        <v>0</v>
      </c>
    </row>
    <row r="115" spans="2:15" x14ac:dyDescent="0.25">
      <c r="B115" s="3"/>
      <c r="C115" s="3"/>
      <c r="D115" s="3"/>
      <c r="E115" s="2" t="e">
        <f t="shared" si="12"/>
        <v>#DIV/0!</v>
      </c>
      <c r="F115" s="3"/>
      <c r="G115" s="3"/>
      <c r="H115">
        <f t="shared" si="97"/>
        <v>0</v>
      </c>
      <c r="L115">
        <f t="shared" si="14"/>
        <v>0</v>
      </c>
      <c r="M115">
        <f t="shared" si="15"/>
        <v>0</v>
      </c>
      <c r="O115">
        <f t="shared" si="16"/>
        <v>0</v>
      </c>
    </row>
    <row r="116" spans="2:15" x14ac:dyDescent="0.25">
      <c r="B116" s="3"/>
      <c r="C116" s="3"/>
      <c r="D116" s="3"/>
      <c r="E116" s="2" t="e">
        <f t="shared" si="12"/>
        <v>#DIV/0!</v>
      </c>
      <c r="F116" s="3"/>
      <c r="G116" s="3"/>
      <c r="H116">
        <f t="shared" si="97"/>
        <v>0</v>
      </c>
      <c r="L116">
        <f t="shared" si="14"/>
        <v>0</v>
      </c>
      <c r="M116">
        <f t="shared" si="15"/>
        <v>0</v>
      </c>
      <c r="O116">
        <f t="shared" si="16"/>
        <v>0</v>
      </c>
    </row>
    <row r="117" spans="2:15" x14ac:dyDescent="0.25">
      <c r="B117" s="3"/>
      <c r="C117" s="3"/>
      <c r="D117" s="3"/>
      <c r="E117" s="2" t="e">
        <f t="shared" si="12"/>
        <v>#DIV/0!</v>
      </c>
      <c r="F117" s="3"/>
      <c r="G117" s="3"/>
      <c r="H117">
        <f t="shared" si="97"/>
        <v>0</v>
      </c>
      <c r="L117">
        <f t="shared" si="14"/>
        <v>0</v>
      </c>
      <c r="M117">
        <f t="shared" si="15"/>
        <v>0</v>
      </c>
      <c r="O117">
        <f t="shared" si="16"/>
        <v>0</v>
      </c>
    </row>
    <row r="118" spans="2:15" x14ac:dyDescent="0.25">
      <c r="B118" s="3"/>
      <c r="C118" s="3"/>
      <c r="D118" s="3"/>
      <c r="E118" s="2" t="e">
        <f t="shared" si="12"/>
        <v>#DIV/0!</v>
      </c>
      <c r="F118" s="3"/>
      <c r="G118" s="3"/>
      <c r="H118">
        <f t="shared" si="97"/>
        <v>0</v>
      </c>
      <c r="L118">
        <f t="shared" si="14"/>
        <v>0</v>
      </c>
      <c r="M118">
        <f t="shared" si="15"/>
        <v>0</v>
      </c>
      <c r="O118">
        <f t="shared" si="16"/>
        <v>0</v>
      </c>
    </row>
    <row r="119" spans="2:15" x14ac:dyDescent="0.25">
      <c r="B119" s="3"/>
      <c r="C119" s="3"/>
      <c r="D119" s="3"/>
      <c r="E119" s="2" t="e">
        <f t="shared" si="12"/>
        <v>#DIV/0!</v>
      </c>
      <c r="F119" s="3"/>
      <c r="G119" s="3"/>
      <c r="H119">
        <f t="shared" si="97"/>
        <v>0</v>
      </c>
      <c r="L119">
        <f t="shared" si="14"/>
        <v>0</v>
      </c>
      <c r="M119">
        <f t="shared" si="15"/>
        <v>0</v>
      </c>
      <c r="O119">
        <f t="shared" si="16"/>
        <v>0</v>
      </c>
    </row>
    <row r="120" spans="2:15" x14ac:dyDescent="0.25">
      <c r="B120" s="3"/>
      <c r="C120" s="3"/>
      <c r="D120" s="3"/>
      <c r="E120" s="2" t="e">
        <f t="shared" si="12"/>
        <v>#DIV/0!</v>
      </c>
      <c r="F120" s="3"/>
      <c r="G120" s="3"/>
      <c r="H120">
        <f t="shared" si="97"/>
        <v>0</v>
      </c>
      <c r="L120">
        <f t="shared" si="14"/>
        <v>0</v>
      </c>
      <c r="M120">
        <f t="shared" si="15"/>
        <v>0</v>
      </c>
      <c r="O120">
        <f t="shared" si="16"/>
        <v>0</v>
      </c>
    </row>
    <row r="121" spans="2:15" x14ac:dyDescent="0.25">
      <c r="B121" s="3"/>
      <c r="C121" s="3"/>
      <c r="D121" s="3"/>
      <c r="E121" s="2" t="e">
        <f t="shared" si="12"/>
        <v>#DIV/0!</v>
      </c>
      <c r="F121" s="3"/>
      <c r="G121" s="3"/>
      <c r="H121">
        <f t="shared" si="97"/>
        <v>0</v>
      </c>
      <c r="L121">
        <f t="shared" si="14"/>
        <v>0</v>
      </c>
      <c r="M121">
        <f t="shared" si="15"/>
        <v>0</v>
      </c>
      <c r="O121">
        <f t="shared" si="16"/>
        <v>0</v>
      </c>
    </row>
    <row r="122" spans="2:15" x14ac:dyDescent="0.25">
      <c r="B122" s="3"/>
      <c r="C122" s="3"/>
      <c r="D122" s="3"/>
      <c r="E122" s="2" t="e">
        <f t="shared" si="12"/>
        <v>#DIV/0!</v>
      </c>
      <c r="F122" s="3"/>
      <c r="G122" s="3"/>
      <c r="H122">
        <f t="shared" si="97"/>
        <v>0</v>
      </c>
      <c r="L122">
        <f t="shared" si="14"/>
        <v>0</v>
      </c>
      <c r="M122">
        <f t="shared" si="15"/>
        <v>0</v>
      </c>
      <c r="O122">
        <f t="shared" si="16"/>
        <v>0</v>
      </c>
    </row>
    <row r="123" spans="2:15" x14ac:dyDescent="0.25">
      <c r="B123" s="3"/>
      <c r="C123" s="3"/>
      <c r="D123" s="3"/>
      <c r="E123" s="2" t="e">
        <f t="shared" si="12"/>
        <v>#DIV/0!</v>
      </c>
      <c r="F123" s="3"/>
      <c r="G123" s="3"/>
      <c r="H123">
        <f t="shared" si="97"/>
        <v>0</v>
      </c>
      <c r="L123">
        <f t="shared" si="14"/>
        <v>0</v>
      </c>
      <c r="M123">
        <f t="shared" si="15"/>
        <v>0</v>
      </c>
      <c r="O123">
        <f t="shared" si="16"/>
        <v>0</v>
      </c>
    </row>
    <row r="124" spans="2:15" x14ac:dyDescent="0.25">
      <c r="B124" s="3"/>
      <c r="C124" s="3"/>
      <c r="D124" s="3"/>
      <c r="E124" s="2" t="e">
        <f t="shared" si="12"/>
        <v>#DIV/0!</v>
      </c>
      <c r="F124" s="3"/>
      <c r="G124" s="3"/>
      <c r="H124">
        <f t="shared" si="97"/>
        <v>0</v>
      </c>
      <c r="L124">
        <f t="shared" si="14"/>
        <v>0</v>
      </c>
      <c r="M124">
        <f t="shared" si="15"/>
        <v>0</v>
      </c>
      <c r="O124">
        <f t="shared" si="16"/>
        <v>0</v>
      </c>
    </row>
    <row r="125" spans="2:15" x14ac:dyDescent="0.25">
      <c r="B125" s="3"/>
      <c r="C125" s="3"/>
      <c r="D125" s="3"/>
      <c r="E125" s="2" t="e">
        <f t="shared" si="12"/>
        <v>#DIV/0!</v>
      </c>
      <c r="F125" s="3"/>
      <c r="G125" s="3"/>
      <c r="H125">
        <f t="shared" si="97"/>
        <v>0</v>
      </c>
      <c r="L125">
        <f t="shared" si="14"/>
        <v>0</v>
      </c>
      <c r="M125">
        <f t="shared" si="15"/>
        <v>0</v>
      </c>
      <c r="O125">
        <f t="shared" si="16"/>
        <v>0</v>
      </c>
    </row>
    <row r="126" spans="2:15" x14ac:dyDescent="0.25">
      <c r="B126" s="3"/>
      <c r="C126" s="3"/>
      <c r="D126" s="3"/>
      <c r="E126" s="2" t="e">
        <f t="shared" si="12"/>
        <v>#DIV/0!</v>
      </c>
      <c r="F126" s="3"/>
      <c r="G126" s="3"/>
      <c r="H126">
        <f t="shared" si="97"/>
        <v>0</v>
      </c>
      <c r="L126">
        <f t="shared" si="14"/>
        <v>0</v>
      </c>
      <c r="M126">
        <f t="shared" si="15"/>
        <v>0</v>
      </c>
      <c r="O126">
        <f t="shared" si="16"/>
        <v>0</v>
      </c>
    </row>
    <row r="127" spans="2:15" x14ac:dyDescent="0.25">
      <c r="B127" s="3"/>
      <c r="C127" s="3"/>
      <c r="D127" s="3"/>
      <c r="E127" s="2" t="e">
        <f t="shared" si="12"/>
        <v>#DIV/0!</v>
      </c>
      <c r="F127" s="3"/>
      <c r="G127" s="3"/>
      <c r="H127">
        <f t="shared" si="97"/>
        <v>0</v>
      </c>
      <c r="L127">
        <f t="shared" si="14"/>
        <v>0</v>
      </c>
      <c r="M127">
        <f t="shared" si="15"/>
        <v>0</v>
      </c>
      <c r="O127">
        <f t="shared" si="16"/>
        <v>0</v>
      </c>
    </row>
    <row r="128" spans="2:15" x14ac:dyDescent="0.25">
      <c r="B128" s="3"/>
      <c r="C128" s="3"/>
      <c r="D128" s="3"/>
      <c r="E128" s="2" t="e">
        <f t="shared" si="12"/>
        <v>#DIV/0!</v>
      </c>
      <c r="F128" s="3"/>
      <c r="G128" s="3"/>
      <c r="H128">
        <f t="shared" si="97"/>
        <v>0</v>
      </c>
      <c r="L128">
        <f t="shared" si="14"/>
        <v>0</v>
      </c>
      <c r="M128">
        <f t="shared" si="15"/>
        <v>0</v>
      </c>
      <c r="O128">
        <f t="shared" si="16"/>
        <v>0</v>
      </c>
    </row>
    <row r="129" spans="2:15" x14ac:dyDescent="0.25">
      <c r="B129" s="3"/>
      <c r="C129" s="3"/>
      <c r="D129" s="3"/>
      <c r="E129" s="2" t="e">
        <f t="shared" si="12"/>
        <v>#DIV/0!</v>
      </c>
      <c r="F129" s="3"/>
      <c r="G129" s="3"/>
      <c r="H129">
        <f t="shared" si="97"/>
        <v>0</v>
      </c>
      <c r="L129">
        <f t="shared" si="14"/>
        <v>0</v>
      </c>
      <c r="M129">
        <f t="shared" si="15"/>
        <v>0</v>
      </c>
      <c r="O129">
        <f t="shared" si="16"/>
        <v>0</v>
      </c>
    </row>
    <row r="130" spans="2:15" x14ac:dyDescent="0.25">
      <c r="B130" s="3"/>
      <c r="C130" s="3"/>
      <c r="D130" s="3"/>
      <c r="E130" s="2" t="e">
        <f t="shared" si="12"/>
        <v>#DIV/0!</v>
      </c>
      <c r="F130" s="3"/>
      <c r="G130" s="3"/>
      <c r="H130">
        <f t="shared" si="97"/>
        <v>0</v>
      </c>
      <c r="L130">
        <f t="shared" si="14"/>
        <v>0</v>
      </c>
      <c r="M130">
        <f t="shared" si="15"/>
        <v>0</v>
      </c>
      <c r="O130">
        <f t="shared" si="16"/>
        <v>0</v>
      </c>
    </row>
    <row r="131" spans="2:15" x14ac:dyDescent="0.25">
      <c r="B131" s="3"/>
      <c r="C131" s="3"/>
      <c r="D131" s="3"/>
      <c r="E131" s="2" t="e">
        <f t="shared" si="12"/>
        <v>#DIV/0!</v>
      </c>
      <c r="F131" s="3"/>
      <c r="G131" s="3"/>
      <c r="H131">
        <f t="shared" si="97"/>
        <v>0</v>
      </c>
      <c r="L131">
        <f t="shared" si="14"/>
        <v>0</v>
      </c>
      <c r="M131">
        <f t="shared" si="15"/>
        <v>0</v>
      </c>
      <c r="O131">
        <f t="shared" si="16"/>
        <v>0</v>
      </c>
    </row>
    <row r="132" spans="2:15" ht="15.75" customHeight="1" x14ac:dyDescent="0.25">
      <c r="B132" s="3"/>
      <c r="C132" s="3"/>
      <c r="D132" s="3"/>
      <c r="E132" s="2" t="e">
        <f t="shared" si="12"/>
        <v>#DIV/0!</v>
      </c>
      <c r="F132" s="3"/>
      <c r="G132" s="3"/>
      <c r="H132">
        <f>F132-G132</f>
        <v>0</v>
      </c>
      <c r="L132">
        <f t="shared" si="14"/>
        <v>0</v>
      </c>
      <c r="M132">
        <f t="shared" si="15"/>
        <v>0</v>
      </c>
      <c r="O132">
        <f t="shared" si="16"/>
        <v>0</v>
      </c>
    </row>
    <row r="133" spans="2:15" ht="15" customHeight="1" x14ac:dyDescent="0.25">
      <c r="B133" s="3"/>
      <c r="C133" s="3"/>
      <c r="D133" s="3"/>
      <c r="E133" s="2" t="e">
        <f t="shared" si="12"/>
        <v>#DIV/0!</v>
      </c>
      <c r="F133" s="3"/>
      <c r="G133" s="3"/>
      <c r="H133">
        <f t="shared" ref="H133:H196" si="100">F133-G133</f>
        <v>0</v>
      </c>
      <c r="L133">
        <f t="shared" si="14"/>
        <v>0</v>
      </c>
      <c r="M133">
        <f t="shared" si="15"/>
        <v>0</v>
      </c>
      <c r="O133">
        <f t="shared" si="16"/>
        <v>0</v>
      </c>
    </row>
    <row r="134" spans="2:15" x14ac:dyDescent="0.25">
      <c r="B134" s="3"/>
      <c r="C134" s="3"/>
      <c r="D134" s="3"/>
      <c r="E134" s="2" t="e">
        <f t="shared" si="12"/>
        <v>#DIV/0!</v>
      </c>
      <c r="F134" s="3"/>
      <c r="G134" s="3"/>
      <c r="H134">
        <f t="shared" si="100"/>
        <v>0</v>
      </c>
      <c r="L134">
        <f t="shared" si="14"/>
        <v>0</v>
      </c>
      <c r="M134">
        <f t="shared" si="15"/>
        <v>0</v>
      </c>
      <c r="O134">
        <f t="shared" si="16"/>
        <v>0</v>
      </c>
    </row>
    <row r="135" spans="2:15" x14ac:dyDescent="0.25">
      <c r="B135" s="3"/>
      <c r="C135" s="3"/>
      <c r="D135" s="3"/>
      <c r="E135" s="2" t="e">
        <f t="shared" si="12"/>
        <v>#DIV/0!</v>
      </c>
      <c r="H135">
        <f t="shared" si="100"/>
        <v>0</v>
      </c>
      <c r="L135">
        <v>0</v>
      </c>
      <c r="M135">
        <f t="shared" si="15"/>
        <v>0</v>
      </c>
      <c r="O135">
        <f t="shared" si="16"/>
        <v>0</v>
      </c>
    </row>
    <row r="136" spans="2:15" ht="14.25" customHeight="1" x14ac:dyDescent="0.25">
      <c r="B136" s="3"/>
      <c r="C136" s="3"/>
      <c r="D136" s="3"/>
      <c r="E136" s="2" t="e">
        <f t="shared" si="12"/>
        <v>#DIV/0!</v>
      </c>
      <c r="H136">
        <f t="shared" si="100"/>
        <v>0</v>
      </c>
      <c r="L136">
        <v>0</v>
      </c>
      <c r="M136">
        <f t="shared" si="15"/>
        <v>0</v>
      </c>
      <c r="O136">
        <f t="shared" si="16"/>
        <v>0</v>
      </c>
    </row>
    <row r="137" spans="2:15" x14ac:dyDescent="0.25">
      <c r="B137" s="3"/>
      <c r="C137" s="3"/>
      <c r="D137" s="3"/>
      <c r="E137" s="2" t="e">
        <f t="shared" si="12"/>
        <v>#DIV/0!</v>
      </c>
      <c r="H137">
        <f t="shared" si="100"/>
        <v>0</v>
      </c>
      <c r="L137">
        <f t="shared" ref="L137:L144" si="101">B137*10</f>
        <v>0</v>
      </c>
      <c r="M137">
        <f t="shared" si="15"/>
        <v>0</v>
      </c>
      <c r="O137">
        <f t="shared" si="16"/>
        <v>0</v>
      </c>
    </row>
    <row r="138" spans="2:15" x14ac:dyDescent="0.25">
      <c r="B138" s="3"/>
      <c r="C138" s="3"/>
      <c r="D138" s="3"/>
      <c r="E138" s="2" t="e">
        <f t="shared" si="12"/>
        <v>#DIV/0!</v>
      </c>
      <c r="H138">
        <f t="shared" si="100"/>
        <v>0</v>
      </c>
      <c r="L138">
        <f t="shared" si="101"/>
        <v>0</v>
      </c>
      <c r="M138">
        <f t="shared" si="15"/>
        <v>0</v>
      </c>
      <c r="O138">
        <f>SUM(I138:N138)</f>
        <v>0</v>
      </c>
    </row>
    <row r="139" spans="2:15" x14ac:dyDescent="0.25">
      <c r="B139" s="3"/>
      <c r="C139" s="3"/>
      <c r="D139" s="3"/>
      <c r="E139" s="2" t="e">
        <f t="shared" si="12"/>
        <v>#DIV/0!</v>
      </c>
      <c r="H139">
        <f t="shared" si="100"/>
        <v>0</v>
      </c>
      <c r="L139">
        <f t="shared" si="101"/>
        <v>0</v>
      </c>
      <c r="M139">
        <f t="shared" si="15"/>
        <v>0</v>
      </c>
      <c r="O139">
        <f t="shared" ref="O139:O202" si="102">SUM(I139:N139)</f>
        <v>0</v>
      </c>
    </row>
    <row r="140" spans="2:15" x14ac:dyDescent="0.25">
      <c r="B140" s="3"/>
      <c r="C140" s="3"/>
      <c r="D140" s="3"/>
      <c r="E140" s="2" t="e">
        <f t="shared" si="12"/>
        <v>#DIV/0!</v>
      </c>
      <c r="L140">
        <f t="shared" si="101"/>
        <v>0</v>
      </c>
      <c r="M140">
        <f t="shared" si="15"/>
        <v>0</v>
      </c>
      <c r="O140">
        <f t="shared" si="102"/>
        <v>0</v>
      </c>
    </row>
    <row r="141" spans="2:15" x14ac:dyDescent="0.25">
      <c r="B141" s="3"/>
      <c r="C141" s="3"/>
      <c r="D141" s="3"/>
      <c r="E141" s="2" t="e">
        <f t="shared" si="12"/>
        <v>#DIV/0!</v>
      </c>
      <c r="H141">
        <f t="shared" ref="H141:H146" si="103">F141-G141</f>
        <v>0</v>
      </c>
      <c r="L141">
        <f t="shared" si="101"/>
        <v>0</v>
      </c>
      <c r="M141">
        <f t="shared" si="15"/>
        <v>0</v>
      </c>
      <c r="O141">
        <f t="shared" si="102"/>
        <v>0</v>
      </c>
    </row>
    <row r="142" spans="2:15" x14ac:dyDescent="0.25">
      <c r="B142" s="3"/>
      <c r="C142" s="3"/>
      <c r="D142" s="3"/>
      <c r="E142" s="2" t="e">
        <f t="shared" si="12"/>
        <v>#DIV/0!</v>
      </c>
      <c r="H142">
        <f t="shared" si="103"/>
        <v>0</v>
      </c>
      <c r="L142">
        <f t="shared" si="101"/>
        <v>0</v>
      </c>
      <c r="M142">
        <f t="shared" si="15"/>
        <v>0</v>
      </c>
      <c r="O142">
        <f t="shared" si="102"/>
        <v>0</v>
      </c>
    </row>
    <row r="143" spans="2:15" x14ac:dyDescent="0.25">
      <c r="B143" s="3"/>
      <c r="C143" s="3"/>
      <c r="D143" s="3"/>
      <c r="E143" s="2" t="e">
        <f t="shared" si="12"/>
        <v>#DIV/0!</v>
      </c>
      <c r="H143">
        <f t="shared" si="103"/>
        <v>0</v>
      </c>
      <c r="L143">
        <f t="shared" si="101"/>
        <v>0</v>
      </c>
      <c r="M143">
        <f t="shared" si="15"/>
        <v>0</v>
      </c>
      <c r="O143">
        <f t="shared" si="102"/>
        <v>0</v>
      </c>
    </row>
    <row r="144" spans="2:15" x14ac:dyDescent="0.25">
      <c r="B144" s="3"/>
      <c r="C144" s="3"/>
      <c r="D144" s="3"/>
      <c r="E144" s="2" t="e">
        <f t="shared" si="12"/>
        <v>#DIV/0!</v>
      </c>
      <c r="H144">
        <f t="shared" si="103"/>
        <v>0</v>
      </c>
      <c r="L144">
        <f t="shared" si="101"/>
        <v>0</v>
      </c>
      <c r="M144">
        <f t="shared" si="15"/>
        <v>0</v>
      </c>
      <c r="O144">
        <f t="shared" si="102"/>
        <v>0</v>
      </c>
    </row>
    <row r="145" spans="2:15" ht="14.25" customHeight="1" x14ac:dyDescent="0.25">
      <c r="B145" s="3"/>
      <c r="C145" s="3"/>
      <c r="D145" s="3"/>
      <c r="E145" s="2" t="e">
        <f t="shared" ref="E145:E208" si="104">(B145)/(B145+C145+D145)</f>
        <v>#DIV/0!</v>
      </c>
      <c r="H145">
        <f t="shared" si="103"/>
        <v>0</v>
      </c>
      <c r="L145">
        <v>0</v>
      </c>
      <c r="M145">
        <f t="shared" ref="M145:M184" si="105">D145*5</f>
        <v>0</v>
      </c>
      <c r="O145">
        <f t="shared" si="102"/>
        <v>0</v>
      </c>
    </row>
    <row r="146" spans="2:15" x14ac:dyDescent="0.25">
      <c r="B146" s="3"/>
      <c r="C146" s="3"/>
      <c r="D146" s="3"/>
      <c r="E146" s="2" t="e">
        <f t="shared" si="104"/>
        <v>#DIV/0!</v>
      </c>
      <c r="H146">
        <f t="shared" si="103"/>
        <v>0</v>
      </c>
      <c r="L146">
        <f t="shared" ref="L146:L209" si="106">B146*10</f>
        <v>0</v>
      </c>
      <c r="M146">
        <f t="shared" si="105"/>
        <v>0</v>
      </c>
      <c r="O146">
        <f t="shared" si="102"/>
        <v>0</v>
      </c>
    </row>
    <row r="147" spans="2:15" x14ac:dyDescent="0.25">
      <c r="B147" s="3"/>
      <c r="C147" s="3"/>
      <c r="D147" s="3"/>
      <c r="E147" s="2" t="e">
        <f t="shared" si="104"/>
        <v>#DIV/0!</v>
      </c>
      <c r="H147">
        <f t="shared" si="100"/>
        <v>0</v>
      </c>
      <c r="L147">
        <f t="shared" si="106"/>
        <v>0</v>
      </c>
      <c r="M147">
        <f t="shared" si="105"/>
        <v>0</v>
      </c>
      <c r="O147">
        <f t="shared" si="102"/>
        <v>0</v>
      </c>
    </row>
    <row r="148" spans="2:15" x14ac:dyDescent="0.25">
      <c r="B148" s="3"/>
      <c r="C148" s="3"/>
      <c r="D148" s="3"/>
      <c r="E148" s="2" t="e">
        <f t="shared" si="104"/>
        <v>#DIV/0!</v>
      </c>
      <c r="H148">
        <f t="shared" si="100"/>
        <v>0</v>
      </c>
      <c r="L148">
        <f t="shared" si="106"/>
        <v>0</v>
      </c>
      <c r="M148">
        <f t="shared" si="105"/>
        <v>0</v>
      </c>
      <c r="O148">
        <f t="shared" si="102"/>
        <v>0</v>
      </c>
    </row>
    <row r="149" spans="2:15" x14ac:dyDescent="0.25">
      <c r="B149" s="3"/>
      <c r="C149" s="3"/>
      <c r="D149" s="3"/>
      <c r="E149" s="2" t="e">
        <f t="shared" si="104"/>
        <v>#DIV/0!</v>
      </c>
      <c r="H149">
        <f t="shared" si="100"/>
        <v>0</v>
      </c>
      <c r="L149">
        <f t="shared" si="106"/>
        <v>0</v>
      </c>
      <c r="M149">
        <f t="shared" si="105"/>
        <v>0</v>
      </c>
      <c r="O149">
        <f t="shared" si="102"/>
        <v>0</v>
      </c>
    </row>
    <row r="150" spans="2:15" ht="14.25" customHeight="1" x14ac:dyDescent="0.25">
      <c r="B150" s="3"/>
      <c r="C150" s="3"/>
      <c r="D150" s="3"/>
      <c r="E150" s="2" t="e">
        <f t="shared" si="104"/>
        <v>#DIV/0!</v>
      </c>
      <c r="H150">
        <f t="shared" si="100"/>
        <v>0</v>
      </c>
      <c r="L150">
        <v>0</v>
      </c>
      <c r="M150">
        <f t="shared" si="105"/>
        <v>0</v>
      </c>
      <c r="O150">
        <f t="shared" si="102"/>
        <v>0</v>
      </c>
    </row>
    <row r="151" spans="2:15" ht="14.25" customHeight="1" x14ac:dyDescent="0.25">
      <c r="B151" s="3"/>
      <c r="C151" s="3"/>
      <c r="D151" s="3"/>
      <c r="E151" s="2" t="e">
        <f t="shared" si="104"/>
        <v>#DIV/0!</v>
      </c>
      <c r="H151">
        <f t="shared" si="100"/>
        <v>0</v>
      </c>
      <c r="L151">
        <v>0</v>
      </c>
      <c r="M151">
        <f t="shared" si="105"/>
        <v>0</v>
      </c>
      <c r="O151">
        <f t="shared" si="102"/>
        <v>0</v>
      </c>
    </row>
    <row r="152" spans="2:15" x14ac:dyDescent="0.25">
      <c r="B152" s="3"/>
      <c r="C152" s="3"/>
      <c r="D152" s="3"/>
      <c r="E152" s="2" t="e">
        <f t="shared" si="104"/>
        <v>#DIV/0!</v>
      </c>
      <c r="H152">
        <f t="shared" si="100"/>
        <v>0</v>
      </c>
      <c r="L152">
        <f t="shared" ref="L152" si="107">B152*10</f>
        <v>0</v>
      </c>
      <c r="M152">
        <f t="shared" si="105"/>
        <v>0</v>
      </c>
      <c r="O152">
        <f t="shared" si="102"/>
        <v>0</v>
      </c>
    </row>
    <row r="153" spans="2:15" x14ac:dyDescent="0.25">
      <c r="B153" s="3"/>
      <c r="C153" s="3"/>
      <c r="D153" s="3"/>
      <c r="E153" s="2" t="e">
        <f t="shared" si="104"/>
        <v>#DIV/0!</v>
      </c>
      <c r="H153">
        <f t="shared" si="100"/>
        <v>0</v>
      </c>
      <c r="L153">
        <f t="shared" si="106"/>
        <v>0</v>
      </c>
      <c r="M153">
        <f t="shared" si="105"/>
        <v>0</v>
      </c>
      <c r="O153">
        <f t="shared" si="102"/>
        <v>0</v>
      </c>
    </row>
    <row r="154" spans="2:15" x14ac:dyDescent="0.25">
      <c r="B154" s="3"/>
      <c r="C154" s="3"/>
      <c r="D154" s="3"/>
      <c r="E154" s="2" t="e">
        <f t="shared" si="104"/>
        <v>#DIV/0!</v>
      </c>
      <c r="H154">
        <f t="shared" si="100"/>
        <v>0</v>
      </c>
      <c r="L154">
        <f t="shared" si="106"/>
        <v>0</v>
      </c>
      <c r="M154">
        <f t="shared" si="105"/>
        <v>0</v>
      </c>
      <c r="O154">
        <f t="shared" si="102"/>
        <v>0</v>
      </c>
    </row>
    <row r="155" spans="2:15" x14ac:dyDescent="0.25">
      <c r="B155" s="3"/>
      <c r="C155" s="3"/>
      <c r="D155" s="3"/>
      <c r="E155" s="2" t="e">
        <f t="shared" si="104"/>
        <v>#DIV/0!</v>
      </c>
      <c r="H155">
        <f t="shared" si="100"/>
        <v>0</v>
      </c>
      <c r="L155">
        <f t="shared" si="106"/>
        <v>0</v>
      </c>
      <c r="M155">
        <f t="shared" si="105"/>
        <v>0</v>
      </c>
      <c r="O155">
        <f t="shared" si="102"/>
        <v>0</v>
      </c>
    </row>
    <row r="156" spans="2:15" x14ac:dyDescent="0.25">
      <c r="B156" s="3"/>
      <c r="C156" s="3"/>
      <c r="D156" s="3"/>
      <c r="E156" s="2" t="e">
        <f t="shared" si="104"/>
        <v>#DIV/0!</v>
      </c>
      <c r="H156">
        <f t="shared" si="100"/>
        <v>0</v>
      </c>
      <c r="L156">
        <f t="shared" si="106"/>
        <v>0</v>
      </c>
      <c r="M156">
        <f t="shared" si="105"/>
        <v>0</v>
      </c>
      <c r="O156">
        <f t="shared" si="102"/>
        <v>0</v>
      </c>
    </row>
    <row r="157" spans="2:15" x14ac:dyDescent="0.25">
      <c r="B157" s="3"/>
      <c r="C157" s="3"/>
      <c r="D157" s="3"/>
      <c r="E157" s="2" t="e">
        <f t="shared" si="104"/>
        <v>#DIV/0!</v>
      </c>
      <c r="H157">
        <f t="shared" si="100"/>
        <v>0</v>
      </c>
      <c r="L157">
        <f t="shared" si="106"/>
        <v>0</v>
      </c>
      <c r="M157">
        <f t="shared" si="105"/>
        <v>0</v>
      </c>
      <c r="O157">
        <f t="shared" si="102"/>
        <v>0</v>
      </c>
    </row>
    <row r="158" spans="2:15" x14ac:dyDescent="0.25">
      <c r="B158" s="3"/>
      <c r="C158" s="3"/>
      <c r="D158" s="3"/>
      <c r="E158" s="2" t="e">
        <f t="shared" si="104"/>
        <v>#DIV/0!</v>
      </c>
      <c r="H158">
        <f t="shared" si="100"/>
        <v>0</v>
      </c>
      <c r="L158">
        <f t="shared" si="106"/>
        <v>0</v>
      </c>
      <c r="M158">
        <f t="shared" si="105"/>
        <v>0</v>
      </c>
      <c r="O158">
        <f t="shared" si="102"/>
        <v>0</v>
      </c>
    </row>
    <row r="159" spans="2:15" x14ac:dyDescent="0.25">
      <c r="B159" s="3"/>
      <c r="C159" s="3"/>
      <c r="D159" s="3"/>
      <c r="E159" s="2" t="e">
        <f t="shared" si="104"/>
        <v>#DIV/0!</v>
      </c>
      <c r="H159">
        <f t="shared" si="100"/>
        <v>0</v>
      </c>
      <c r="L159">
        <f t="shared" si="106"/>
        <v>0</v>
      </c>
      <c r="M159">
        <f t="shared" si="105"/>
        <v>0</v>
      </c>
      <c r="O159">
        <f t="shared" si="102"/>
        <v>0</v>
      </c>
    </row>
    <row r="160" spans="2:15" x14ac:dyDescent="0.25">
      <c r="B160" s="3"/>
      <c r="C160" s="3"/>
      <c r="D160" s="3"/>
      <c r="E160" s="2" t="e">
        <f t="shared" si="104"/>
        <v>#DIV/0!</v>
      </c>
      <c r="H160">
        <f t="shared" si="100"/>
        <v>0</v>
      </c>
      <c r="L160">
        <f t="shared" si="106"/>
        <v>0</v>
      </c>
      <c r="M160">
        <f t="shared" si="105"/>
        <v>0</v>
      </c>
      <c r="O160">
        <f t="shared" si="102"/>
        <v>0</v>
      </c>
    </row>
    <row r="161" spans="2:15" ht="14.25" customHeight="1" x14ac:dyDescent="0.25">
      <c r="B161" s="3"/>
      <c r="C161" s="3"/>
      <c r="D161" s="3"/>
      <c r="E161" s="2" t="e">
        <f t="shared" si="104"/>
        <v>#DIV/0!</v>
      </c>
      <c r="H161">
        <f t="shared" si="100"/>
        <v>0</v>
      </c>
      <c r="L161">
        <v>0</v>
      </c>
      <c r="M161">
        <f t="shared" si="105"/>
        <v>0</v>
      </c>
      <c r="O161">
        <f t="shared" si="102"/>
        <v>0</v>
      </c>
    </row>
    <row r="162" spans="2:15" ht="14.25" customHeight="1" x14ac:dyDescent="0.25">
      <c r="B162" s="3"/>
      <c r="C162" s="3"/>
      <c r="D162" s="3"/>
      <c r="E162" s="2" t="e">
        <f t="shared" si="104"/>
        <v>#DIV/0!</v>
      </c>
      <c r="H162">
        <f t="shared" si="100"/>
        <v>0</v>
      </c>
      <c r="L162">
        <v>0</v>
      </c>
      <c r="M162">
        <f t="shared" si="105"/>
        <v>0</v>
      </c>
      <c r="O162">
        <f t="shared" si="102"/>
        <v>0</v>
      </c>
    </row>
    <row r="163" spans="2:15" x14ac:dyDescent="0.25">
      <c r="B163" s="3"/>
      <c r="C163" s="3"/>
      <c r="D163" s="3"/>
      <c r="E163" s="2" t="e">
        <f t="shared" si="104"/>
        <v>#DIV/0!</v>
      </c>
      <c r="H163">
        <f t="shared" si="100"/>
        <v>0</v>
      </c>
      <c r="L163">
        <f t="shared" si="106"/>
        <v>0</v>
      </c>
      <c r="M163">
        <f t="shared" si="105"/>
        <v>0</v>
      </c>
      <c r="O163">
        <f t="shared" si="102"/>
        <v>0</v>
      </c>
    </row>
    <row r="164" spans="2:15" ht="14.25" customHeight="1" x14ac:dyDescent="0.25">
      <c r="B164" s="3"/>
      <c r="C164" s="3"/>
      <c r="D164" s="3"/>
      <c r="E164" s="2" t="e">
        <f t="shared" si="104"/>
        <v>#DIV/0!</v>
      </c>
      <c r="H164">
        <f t="shared" si="100"/>
        <v>0</v>
      </c>
      <c r="L164">
        <v>0</v>
      </c>
      <c r="M164">
        <f t="shared" si="105"/>
        <v>0</v>
      </c>
      <c r="O164">
        <f t="shared" si="102"/>
        <v>0</v>
      </c>
    </row>
    <row r="165" spans="2:15" x14ac:dyDescent="0.25">
      <c r="B165" s="3"/>
      <c r="C165" s="3"/>
      <c r="D165" s="3"/>
      <c r="E165" s="2" t="e">
        <f t="shared" si="104"/>
        <v>#DIV/0!</v>
      </c>
      <c r="H165">
        <f t="shared" si="100"/>
        <v>0</v>
      </c>
      <c r="L165">
        <f t="shared" ref="L165:L167" si="108">B165*10</f>
        <v>0</v>
      </c>
      <c r="M165">
        <f t="shared" si="105"/>
        <v>0</v>
      </c>
      <c r="O165">
        <f t="shared" si="102"/>
        <v>0</v>
      </c>
    </row>
    <row r="166" spans="2:15" x14ac:dyDescent="0.25">
      <c r="B166" s="3"/>
      <c r="C166" s="3"/>
      <c r="D166" s="3"/>
      <c r="E166" s="2" t="e">
        <f t="shared" si="104"/>
        <v>#DIV/0!</v>
      </c>
      <c r="H166">
        <f t="shared" si="100"/>
        <v>0</v>
      </c>
      <c r="L166">
        <f t="shared" si="108"/>
        <v>0</v>
      </c>
      <c r="M166">
        <f t="shared" si="105"/>
        <v>0</v>
      </c>
      <c r="O166">
        <f t="shared" si="102"/>
        <v>0</v>
      </c>
    </row>
    <row r="167" spans="2:15" ht="16.5" customHeight="1" x14ac:dyDescent="0.25">
      <c r="B167" s="3"/>
      <c r="C167" s="3"/>
      <c r="D167" s="3"/>
      <c r="E167" s="2" t="e">
        <f t="shared" si="104"/>
        <v>#DIV/0!</v>
      </c>
      <c r="H167">
        <f t="shared" si="100"/>
        <v>0</v>
      </c>
      <c r="L167">
        <f t="shared" si="108"/>
        <v>0</v>
      </c>
      <c r="M167">
        <f t="shared" si="105"/>
        <v>0</v>
      </c>
      <c r="O167">
        <f t="shared" si="102"/>
        <v>0</v>
      </c>
    </row>
    <row r="168" spans="2:15" ht="14.25" customHeight="1" x14ac:dyDescent="0.25">
      <c r="B168" s="3"/>
      <c r="C168" s="3"/>
      <c r="D168" s="3"/>
      <c r="E168" s="2" t="e">
        <f t="shared" si="104"/>
        <v>#DIV/0!</v>
      </c>
      <c r="H168">
        <f t="shared" si="100"/>
        <v>0</v>
      </c>
      <c r="L168">
        <v>0</v>
      </c>
      <c r="M168">
        <f t="shared" si="105"/>
        <v>0</v>
      </c>
      <c r="O168">
        <f t="shared" si="102"/>
        <v>0</v>
      </c>
    </row>
    <row r="169" spans="2:15" x14ac:dyDescent="0.25">
      <c r="B169" s="3"/>
      <c r="C169" s="3"/>
      <c r="D169" s="3"/>
      <c r="E169" s="2" t="e">
        <f t="shared" si="104"/>
        <v>#DIV/0!</v>
      </c>
      <c r="H169">
        <f t="shared" si="100"/>
        <v>0</v>
      </c>
      <c r="L169">
        <f t="shared" ref="L169" si="109">B169*10</f>
        <v>0</v>
      </c>
      <c r="M169">
        <f t="shared" si="105"/>
        <v>0</v>
      </c>
      <c r="O169">
        <f t="shared" si="102"/>
        <v>0</v>
      </c>
    </row>
    <row r="170" spans="2:15" x14ac:dyDescent="0.25">
      <c r="B170" s="3"/>
      <c r="C170" s="3"/>
      <c r="D170" s="3"/>
      <c r="E170" s="2" t="e">
        <f t="shared" si="104"/>
        <v>#DIV/0!</v>
      </c>
      <c r="H170">
        <f t="shared" si="100"/>
        <v>0</v>
      </c>
      <c r="L170">
        <f t="shared" si="106"/>
        <v>0</v>
      </c>
      <c r="M170">
        <f t="shared" si="105"/>
        <v>0</v>
      </c>
      <c r="O170">
        <f t="shared" si="102"/>
        <v>0</v>
      </c>
    </row>
    <row r="171" spans="2:15" x14ac:dyDescent="0.25">
      <c r="B171" s="3"/>
      <c r="C171" s="3"/>
      <c r="D171" s="3"/>
      <c r="E171" s="2" t="e">
        <f t="shared" si="104"/>
        <v>#DIV/0!</v>
      </c>
      <c r="H171">
        <f t="shared" si="100"/>
        <v>0</v>
      </c>
      <c r="L171">
        <f t="shared" si="106"/>
        <v>0</v>
      </c>
      <c r="M171">
        <f t="shared" si="105"/>
        <v>0</v>
      </c>
      <c r="O171">
        <f t="shared" si="102"/>
        <v>0</v>
      </c>
    </row>
    <row r="172" spans="2:15" ht="14.25" customHeight="1" x14ac:dyDescent="0.25">
      <c r="B172" s="3"/>
      <c r="C172" s="3"/>
      <c r="D172" s="3"/>
      <c r="E172" s="2" t="e">
        <f t="shared" si="104"/>
        <v>#DIV/0!</v>
      </c>
      <c r="H172">
        <f t="shared" si="100"/>
        <v>0</v>
      </c>
      <c r="L172">
        <v>0</v>
      </c>
      <c r="M172">
        <f t="shared" si="105"/>
        <v>0</v>
      </c>
      <c r="O172">
        <f t="shared" si="102"/>
        <v>0</v>
      </c>
    </row>
    <row r="173" spans="2:15" x14ac:dyDescent="0.25">
      <c r="B173" s="3"/>
      <c r="C173" s="3"/>
      <c r="D173" s="3"/>
      <c r="E173" s="2" t="e">
        <f t="shared" si="104"/>
        <v>#DIV/0!</v>
      </c>
      <c r="H173">
        <f t="shared" si="100"/>
        <v>0</v>
      </c>
      <c r="L173">
        <f t="shared" si="106"/>
        <v>0</v>
      </c>
      <c r="M173">
        <f t="shared" si="105"/>
        <v>0</v>
      </c>
      <c r="O173">
        <f t="shared" si="102"/>
        <v>0</v>
      </c>
    </row>
    <row r="174" spans="2:15" x14ac:dyDescent="0.25">
      <c r="B174" s="3"/>
      <c r="C174" s="3"/>
      <c r="D174" s="3"/>
      <c r="E174" s="2" t="e">
        <f t="shared" si="104"/>
        <v>#DIV/0!</v>
      </c>
      <c r="H174">
        <f t="shared" si="100"/>
        <v>0</v>
      </c>
      <c r="L174">
        <f t="shared" si="106"/>
        <v>0</v>
      </c>
      <c r="M174">
        <f t="shared" si="105"/>
        <v>0</v>
      </c>
      <c r="O174">
        <f t="shared" si="102"/>
        <v>0</v>
      </c>
    </row>
    <row r="175" spans="2:15" x14ac:dyDescent="0.25">
      <c r="B175" s="3"/>
      <c r="C175" s="3"/>
      <c r="D175" s="3"/>
      <c r="E175" s="2" t="e">
        <f t="shared" si="104"/>
        <v>#DIV/0!</v>
      </c>
      <c r="H175">
        <f t="shared" si="100"/>
        <v>0</v>
      </c>
      <c r="L175">
        <f t="shared" si="106"/>
        <v>0</v>
      </c>
      <c r="M175">
        <f t="shared" si="105"/>
        <v>0</v>
      </c>
      <c r="O175">
        <f t="shared" si="102"/>
        <v>0</v>
      </c>
    </row>
    <row r="176" spans="2:15" x14ac:dyDescent="0.25">
      <c r="B176" s="3"/>
      <c r="C176" s="3"/>
      <c r="D176" s="3"/>
      <c r="E176" s="2" t="e">
        <f t="shared" si="104"/>
        <v>#DIV/0!</v>
      </c>
      <c r="H176">
        <f t="shared" si="100"/>
        <v>0</v>
      </c>
      <c r="L176">
        <f t="shared" si="106"/>
        <v>0</v>
      </c>
      <c r="M176">
        <f t="shared" si="105"/>
        <v>0</v>
      </c>
      <c r="O176">
        <f t="shared" si="102"/>
        <v>0</v>
      </c>
    </row>
    <row r="177" spans="2:15" x14ac:dyDescent="0.25">
      <c r="B177" s="3"/>
      <c r="C177" s="3"/>
      <c r="D177" s="3"/>
      <c r="E177" s="2" t="e">
        <f t="shared" si="104"/>
        <v>#DIV/0!</v>
      </c>
      <c r="H177">
        <f t="shared" si="100"/>
        <v>0</v>
      </c>
      <c r="L177">
        <f t="shared" si="106"/>
        <v>0</v>
      </c>
      <c r="M177">
        <f t="shared" si="105"/>
        <v>0</v>
      </c>
      <c r="O177">
        <f t="shared" si="102"/>
        <v>0</v>
      </c>
    </row>
    <row r="178" spans="2:15" x14ac:dyDescent="0.25">
      <c r="E178" s="2" t="e">
        <f t="shared" si="104"/>
        <v>#DIV/0!</v>
      </c>
      <c r="H178">
        <f t="shared" si="100"/>
        <v>0</v>
      </c>
      <c r="L178">
        <f t="shared" si="106"/>
        <v>0</v>
      </c>
      <c r="M178">
        <f t="shared" si="105"/>
        <v>0</v>
      </c>
      <c r="O178">
        <f t="shared" si="102"/>
        <v>0</v>
      </c>
    </row>
    <row r="179" spans="2:15" x14ac:dyDescent="0.25">
      <c r="E179" s="2" t="e">
        <f t="shared" si="104"/>
        <v>#DIV/0!</v>
      </c>
      <c r="H179">
        <f t="shared" si="100"/>
        <v>0</v>
      </c>
      <c r="L179">
        <f t="shared" si="106"/>
        <v>0</v>
      </c>
      <c r="M179">
        <f t="shared" si="105"/>
        <v>0</v>
      </c>
      <c r="O179">
        <f t="shared" si="102"/>
        <v>0</v>
      </c>
    </row>
    <row r="180" spans="2:15" x14ac:dyDescent="0.25">
      <c r="E180" s="2" t="e">
        <f t="shared" si="104"/>
        <v>#DIV/0!</v>
      </c>
      <c r="H180">
        <f t="shared" si="100"/>
        <v>0</v>
      </c>
      <c r="L180">
        <f t="shared" si="106"/>
        <v>0</v>
      </c>
      <c r="M180">
        <f t="shared" si="105"/>
        <v>0</v>
      </c>
      <c r="O180">
        <f t="shared" si="102"/>
        <v>0</v>
      </c>
    </row>
    <row r="181" spans="2:15" x14ac:dyDescent="0.25">
      <c r="E181" s="2" t="e">
        <f t="shared" si="104"/>
        <v>#DIV/0!</v>
      </c>
      <c r="H181">
        <f t="shared" si="100"/>
        <v>0</v>
      </c>
      <c r="L181">
        <f t="shared" si="106"/>
        <v>0</v>
      </c>
      <c r="M181">
        <f t="shared" si="105"/>
        <v>0</v>
      </c>
      <c r="O181">
        <f t="shared" si="102"/>
        <v>0</v>
      </c>
    </row>
    <row r="182" spans="2:15" x14ac:dyDescent="0.25">
      <c r="E182" s="2" t="e">
        <f t="shared" si="104"/>
        <v>#DIV/0!</v>
      </c>
      <c r="H182">
        <f t="shared" si="100"/>
        <v>0</v>
      </c>
      <c r="L182">
        <f t="shared" si="106"/>
        <v>0</v>
      </c>
      <c r="M182">
        <f t="shared" si="105"/>
        <v>0</v>
      </c>
      <c r="O182">
        <f t="shared" si="102"/>
        <v>0</v>
      </c>
    </row>
    <row r="183" spans="2:15" x14ac:dyDescent="0.25">
      <c r="E183" s="2" t="e">
        <f t="shared" si="104"/>
        <v>#DIV/0!</v>
      </c>
      <c r="H183">
        <f t="shared" si="100"/>
        <v>0</v>
      </c>
      <c r="L183">
        <f t="shared" si="106"/>
        <v>0</v>
      </c>
      <c r="M183">
        <f t="shared" si="105"/>
        <v>0</v>
      </c>
      <c r="O183">
        <f t="shared" si="102"/>
        <v>0</v>
      </c>
    </row>
    <row r="184" spans="2:15" x14ac:dyDescent="0.25">
      <c r="E184" s="2" t="e">
        <f t="shared" si="104"/>
        <v>#DIV/0!</v>
      </c>
      <c r="H184">
        <f t="shared" si="100"/>
        <v>0</v>
      </c>
      <c r="L184">
        <f t="shared" si="106"/>
        <v>0</v>
      </c>
      <c r="M184">
        <f t="shared" si="105"/>
        <v>0</v>
      </c>
      <c r="O184">
        <f t="shared" si="102"/>
        <v>0</v>
      </c>
    </row>
    <row r="185" spans="2:15" x14ac:dyDescent="0.25">
      <c r="E185" s="2" t="e">
        <f t="shared" si="104"/>
        <v>#DIV/0!</v>
      </c>
      <c r="H185">
        <f t="shared" si="100"/>
        <v>0</v>
      </c>
      <c r="L185">
        <f t="shared" si="106"/>
        <v>0</v>
      </c>
      <c r="M185">
        <v>0</v>
      </c>
      <c r="O185">
        <f t="shared" si="102"/>
        <v>0</v>
      </c>
    </row>
    <row r="186" spans="2:15" x14ac:dyDescent="0.25">
      <c r="E186" s="2" t="e">
        <f t="shared" si="104"/>
        <v>#DIV/0!</v>
      </c>
      <c r="H186">
        <f t="shared" si="100"/>
        <v>0</v>
      </c>
      <c r="L186">
        <f t="shared" si="106"/>
        <v>0</v>
      </c>
      <c r="M186">
        <f t="shared" ref="M186:M244" si="110">D186*5</f>
        <v>0</v>
      </c>
      <c r="O186">
        <f t="shared" si="102"/>
        <v>0</v>
      </c>
    </row>
    <row r="187" spans="2:15" x14ac:dyDescent="0.25">
      <c r="E187" s="2" t="e">
        <f t="shared" si="104"/>
        <v>#DIV/0!</v>
      </c>
      <c r="H187">
        <f t="shared" si="100"/>
        <v>0</v>
      </c>
      <c r="L187">
        <f t="shared" si="106"/>
        <v>0</v>
      </c>
      <c r="M187">
        <f t="shared" si="110"/>
        <v>0</v>
      </c>
      <c r="O187">
        <f t="shared" si="102"/>
        <v>0</v>
      </c>
    </row>
    <row r="188" spans="2:15" x14ac:dyDescent="0.25">
      <c r="E188" s="2" t="e">
        <f t="shared" si="104"/>
        <v>#DIV/0!</v>
      </c>
      <c r="H188">
        <f t="shared" si="100"/>
        <v>0</v>
      </c>
      <c r="L188">
        <f t="shared" si="106"/>
        <v>0</v>
      </c>
      <c r="M188">
        <f t="shared" si="110"/>
        <v>0</v>
      </c>
      <c r="O188">
        <f t="shared" si="102"/>
        <v>0</v>
      </c>
    </row>
    <row r="189" spans="2:15" x14ac:dyDescent="0.25">
      <c r="E189" s="2" t="e">
        <f t="shared" si="104"/>
        <v>#DIV/0!</v>
      </c>
      <c r="H189">
        <f t="shared" si="100"/>
        <v>0</v>
      </c>
      <c r="L189">
        <f t="shared" si="106"/>
        <v>0</v>
      </c>
      <c r="M189">
        <f t="shared" si="110"/>
        <v>0</v>
      </c>
      <c r="O189">
        <f t="shared" si="102"/>
        <v>0</v>
      </c>
    </row>
    <row r="190" spans="2:15" x14ac:dyDescent="0.25">
      <c r="E190" s="2" t="e">
        <f t="shared" si="104"/>
        <v>#DIV/0!</v>
      </c>
      <c r="H190">
        <f t="shared" si="100"/>
        <v>0</v>
      </c>
      <c r="L190">
        <f t="shared" si="106"/>
        <v>0</v>
      </c>
      <c r="M190">
        <f t="shared" si="110"/>
        <v>0</v>
      </c>
      <c r="O190">
        <f t="shared" si="102"/>
        <v>0</v>
      </c>
    </row>
    <row r="191" spans="2:15" x14ac:dyDescent="0.25">
      <c r="E191" s="2" t="e">
        <f t="shared" si="104"/>
        <v>#DIV/0!</v>
      </c>
      <c r="H191">
        <f t="shared" si="100"/>
        <v>0</v>
      </c>
      <c r="L191">
        <f t="shared" si="106"/>
        <v>0</v>
      </c>
      <c r="M191">
        <f t="shared" si="110"/>
        <v>0</v>
      </c>
      <c r="O191">
        <f t="shared" si="102"/>
        <v>0</v>
      </c>
    </row>
    <row r="192" spans="2:15" x14ac:dyDescent="0.25">
      <c r="E192" s="2" t="e">
        <f t="shared" si="104"/>
        <v>#DIV/0!</v>
      </c>
      <c r="H192">
        <f t="shared" si="100"/>
        <v>0</v>
      </c>
      <c r="L192">
        <f t="shared" si="106"/>
        <v>0</v>
      </c>
      <c r="M192">
        <f t="shared" si="110"/>
        <v>0</v>
      </c>
      <c r="O192">
        <f t="shared" si="102"/>
        <v>0</v>
      </c>
    </row>
    <row r="193" spans="1:16" x14ac:dyDescent="0.25">
      <c r="E193" s="2" t="e">
        <f t="shared" si="104"/>
        <v>#DIV/0!</v>
      </c>
      <c r="H193">
        <f t="shared" si="100"/>
        <v>0</v>
      </c>
      <c r="L193">
        <f t="shared" si="106"/>
        <v>0</v>
      </c>
      <c r="M193">
        <f t="shared" si="110"/>
        <v>0</v>
      </c>
      <c r="O193">
        <f t="shared" si="102"/>
        <v>0</v>
      </c>
    </row>
    <row r="194" spans="1:16" x14ac:dyDescent="0.25">
      <c r="E194" s="2" t="e">
        <f t="shared" si="104"/>
        <v>#DIV/0!</v>
      </c>
      <c r="H194">
        <f t="shared" si="100"/>
        <v>0</v>
      </c>
      <c r="L194">
        <f t="shared" si="106"/>
        <v>0</v>
      </c>
      <c r="M194">
        <f t="shared" si="110"/>
        <v>0</v>
      </c>
      <c r="O194">
        <f t="shared" si="102"/>
        <v>0</v>
      </c>
    </row>
    <row r="195" spans="1:16" x14ac:dyDescent="0.25">
      <c r="E195" s="2" t="e">
        <f t="shared" si="104"/>
        <v>#DIV/0!</v>
      </c>
      <c r="H195">
        <f t="shared" si="100"/>
        <v>0</v>
      </c>
      <c r="L195">
        <f t="shared" si="106"/>
        <v>0</v>
      </c>
      <c r="M195">
        <f t="shared" si="110"/>
        <v>0</v>
      </c>
      <c r="O195">
        <f t="shared" si="102"/>
        <v>0</v>
      </c>
    </row>
    <row r="196" spans="1:16" x14ac:dyDescent="0.25">
      <c r="E196" s="2" t="e">
        <f t="shared" si="104"/>
        <v>#DIV/0!</v>
      </c>
      <c r="H196">
        <f t="shared" si="100"/>
        <v>0</v>
      </c>
      <c r="L196">
        <f t="shared" si="106"/>
        <v>0</v>
      </c>
      <c r="M196">
        <f t="shared" si="110"/>
        <v>0</v>
      </c>
      <c r="O196">
        <f t="shared" si="102"/>
        <v>0</v>
      </c>
    </row>
    <row r="197" spans="1:16" x14ac:dyDescent="0.25">
      <c r="E197" s="2" t="e">
        <f t="shared" si="104"/>
        <v>#DIV/0!</v>
      </c>
      <c r="H197">
        <f t="shared" ref="H197:H244" si="111">F197-G197</f>
        <v>0</v>
      </c>
      <c r="L197">
        <f t="shared" si="106"/>
        <v>0</v>
      </c>
      <c r="M197">
        <f t="shared" si="110"/>
        <v>0</v>
      </c>
      <c r="O197">
        <f t="shared" si="102"/>
        <v>0</v>
      </c>
    </row>
    <row r="198" spans="1:16" x14ac:dyDescent="0.25">
      <c r="E198" s="2" t="e">
        <f t="shared" si="104"/>
        <v>#DIV/0!</v>
      </c>
      <c r="H198">
        <f t="shared" si="111"/>
        <v>0</v>
      </c>
      <c r="L198">
        <f t="shared" si="106"/>
        <v>0</v>
      </c>
      <c r="M198">
        <f t="shared" si="110"/>
        <v>0</v>
      </c>
      <c r="O198">
        <f t="shared" si="102"/>
        <v>0</v>
      </c>
    </row>
    <row r="199" spans="1:16" x14ac:dyDescent="0.25">
      <c r="E199" s="2" t="e">
        <f t="shared" si="104"/>
        <v>#DIV/0!</v>
      </c>
      <c r="H199">
        <f t="shared" si="111"/>
        <v>0</v>
      </c>
      <c r="L199">
        <f t="shared" si="106"/>
        <v>0</v>
      </c>
      <c r="M199">
        <f t="shared" si="110"/>
        <v>0</v>
      </c>
      <c r="O199">
        <f t="shared" si="102"/>
        <v>0</v>
      </c>
    </row>
    <row r="200" spans="1:16" x14ac:dyDescent="0.25">
      <c r="E200" s="2" t="e">
        <f t="shared" si="104"/>
        <v>#DIV/0!</v>
      </c>
      <c r="H200">
        <f t="shared" si="111"/>
        <v>0</v>
      </c>
      <c r="L200">
        <f t="shared" si="106"/>
        <v>0</v>
      </c>
      <c r="M200">
        <f t="shared" si="110"/>
        <v>0</v>
      </c>
      <c r="O200">
        <f t="shared" si="102"/>
        <v>0</v>
      </c>
    </row>
    <row r="201" spans="1:16" x14ac:dyDescent="0.25">
      <c r="E201" s="2" t="e">
        <f t="shared" si="104"/>
        <v>#DIV/0!</v>
      </c>
      <c r="H201">
        <f t="shared" si="111"/>
        <v>0</v>
      </c>
      <c r="L201">
        <f t="shared" si="106"/>
        <v>0</v>
      </c>
      <c r="M201">
        <f t="shared" si="110"/>
        <v>0</v>
      </c>
      <c r="O201">
        <f t="shared" si="102"/>
        <v>0</v>
      </c>
    </row>
    <row r="202" spans="1:16" x14ac:dyDescent="0.25">
      <c r="E202" s="2" t="e">
        <f t="shared" si="104"/>
        <v>#DIV/0!</v>
      </c>
      <c r="H202">
        <f t="shared" si="111"/>
        <v>0</v>
      </c>
      <c r="L202">
        <f t="shared" si="106"/>
        <v>0</v>
      </c>
      <c r="M202">
        <f t="shared" si="110"/>
        <v>0</v>
      </c>
      <c r="O202">
        <f t="shared" si="102"/>
        <v>0</v>
      </c>
    </row>
    <row r="203" spans="1:16" x14ac:dyDescent="0.25">
      <c r="E203" s="2" t="e">
        <f t="shared" si="104"/>
        <v>#DIV/0!</v>
      </c>
      <c r="H203">
        <f t="shared" si="111"/>
        <v>0</v>
      </c>
      <c r="L203">
        <f t="shared" si="106"/>
        <v>0</v>
      </c>
      <c r="M203">
        <f t="shared" si="110"/>
        <v>0</v>
      </c>
      <c r="O203">
        <f t="shared" ref="O203:O244" si="112">SUM(I203:N203)</f>
        <v>0</v>
      </c>
    </row>
    <row r="204" spans="1:16" x14ac:dyDescent="0.25">
      <c r="E204" s="2" t="e">
        <f t="shared" si="104"/>
        <v>#DIV/0!</v>
      </c>
      <c r="H204">
        <f t="shared" si="111"/>
        <v>0</v>
      </c>
      <c r="L204">
        <f t="shared" si="106"/>
        <v>0</v>
      </c>
      <c r="M204">
        <f t="shared" si="110"/>
        <v>0</v>
      </c>
      <c r="O204">
        <f t="shared" si="112"/>
        <v>0</v>
      </c>
    </row>
    <row r="205" spans="1:16" x14ac:dyDescent="0.25">
      <c r="E205" s="2" t="e">
        <f t="shared" si="104"/>
        <v>#DIV/0!</v>
      </c>
      <c r="H205">
        <f t="shared" si="111"/>
        <v>0</v>
      </c>
      <c r="L205">
        <f t="shared" si="106"/>
        <v>0</v>
      </c>
      <c r="M205">
        <f t="shared" si="110"/>
        <v>0</v>
      </c>
      <c r="O205">
        <f t="shared" si="112"/>
        <v>0</v>
      </c>
    </row>
    <row r="206" spans="1:16" x14ac:dyDescent="0.25">
      <c r="A206" s="6"/>
      <c r="B206" s="4"/>
      <c r="C206" s="4"/>
      <c r="D206" s="4"/>
      <c r="E206" s="5" t="e">
        <f t="shared" si="104"/>
        <v>#DIV/0!</v>
      </c>
      <c r="F206" s="4"/>
      <c r="G206" s="4"/>
      <c r="H206" s="4">
        <f t="shared" si="111"/>
        <v>0</v>
      </c>
      <c r="I206" s="4"/>
      <c r="J206" s="4"/>
      <c r="K206" s="4"/>
      <c r="L206" s="4">
        <f t="shared" si="106"/>
        <v>0</v>
      </c>
      <c r="M206" s="4">
        <f t="shared" si="110"/>
        <v>0</v>
      </c>
      <c r="N206" s="4"/>
      <c r="O206" s="4">
        <f t="shared" si="112"/>
        <v>0</v>
      </c>
      <c r="P206" s="4"/>
    </row>
    <row r="207" spans="1:16" x14ac:dyDescent="0.25">
      <c r="E207" s="2" t="e">
        <f t="shared" si="104"/>
        <v>#DIV/0!</v>
      </c>
      <c r="H207">
        <f t="shared" si="111"/>
        <v>0</v>
      </c>
      <c r="L207">
        <f t="shared" si="106"/>
        <v>0</v>
      </c>
      <c r="M207">
        <f t="shared" si="110"/>
        <v>0</v>
      </c>
      <c r="O207">
        <f t="shared" si="112"/>
        <v>0</v>
      </c>
      <c r="P207" s="4"/>
    </row>
    <row r="208" spans="1:16" x14ac:dyDescent="0.25">
      <c r="E208" s="2" t="e">
        <f t="shared" si="104"/>
        <v>#DIV/0!</v>
      </c>
      <c r="H208">
        <f t="shared" si="111"/>
        <v>0</v>
      </c>
      <c r="L208">
        <f t="shared" si="106"/>
        <v>0</v>
      </c>
      <c r="M208">
        <f t="shared" si="110"/>
        <v>0</v>
      </c>
      <c r="O208">
        <f t="shared" si="112"/>
        <v>0</v>
      </c>
    </row>
    <row r="209" spans="1:16" x14ac:dyDescent="0.25">
      <c r="E209" s="2" t="e">
        <f t="shared" ref="E209:E244" si="113">(B209)/(B209+C209+D209)</f>
        <v>#DIV/0!</v>
      </c>
      <c r="H209">
        <f t="shared" si="111"/>
        <v>0</v>
      </c>
      <c r="L209">
        <f t="shared" si="106"/>
        <v>0</v>
      </c>
      <c r="M209">
        <f t="shared" si="110"/>
        <v>0</v>
      </c>
      <c r="O209">
        <f t="shared" si="112"/>
        <v>0</v>
      </c>
    </row>
    <row r="210" spans="1:16" x14ac:dyDescent="0.25">
      <c r="A210" s="6"/>
      <c r="B210" s="4"/>
      <c r="C210" s="4"/>
      <c r="D210" s="4"/>
      <c r="E210" s="5" t="e">
        <f t="shared" si="113"/>
        <v>#DIV/0!</v>
      </c>
      <c r="F210" s="4"/>
      <c r="G210" s="4"/>
      <c r="H210" s="4">
        <f t="shared" si="111"/>
        <v>0</v>
      </c>
      <c r="I210" s="4"/>
      <c r="J210" s="4"/>
      <c r="K210" s="4"/>
      <c r="L210" s="4">
        <f t="shared" ref="L210:L221" si="114">B210*10</f>
        <v>0</v>
      </c>
      <c r="M210" s="4">
        <f t="shared" si="110"/>
        <v>0</v>
      </c>
      <c r="N210" s="4"/>
      <c r="O210" s="4">
        <f t="shared" si="112"/>
        <v>0</v>
      </c>
      <c r="P210" s="4"/>
    </row>
    <row r="211" spans="1:16" x14ac:dyDescent="0.25">
      <c r="A211" s="6"/>
      <c r="B211" s="4"/>
      <c r="C211" s="4"/>
      <c r="D211" s="4"/>
      <c r="E211" s="5" t="e">
        <f t="shared" si="113"/>
        <v>#DIV/0!</v>
      </c>
      <c r="F211" s="4"/>
      <c r="G211" s="4"/>
      <c r="H211" s="4">
        <f t="shared" si="111"/>
        <v>0</v>
      </c>
      <c r="I211" s="4"/>
      <c r="J211" s="4"/>
      <c r="K211" s="4"/>
      <c r="L211" s="4">
        <f t="shared" si="114"/>
        <v>0</v>
      </c>
      <c r="M211" s="4">
        <f t="shared" si="110"/>
        <v>0</v>
      </c>
      <c r="N211" s="4"/>
      <c r="O211" s="4">
        <f t="shared" si="112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113"/>
        <v>#DIV/0!</v>
      </c>
      <c r="F212" s="4"/>
      <c r="G212" s="4"/>
      <c r="H212" s="4">
        <f t="shared" si="111"/>
        <v>0</v>
      </c>
      <c r="I212" s="4"/>
      <c r="J212" s="4"/>
      <c r="K212" s="4"/>
      <c r="L212" s="4">
        <f t="shared" si="114"/>
        <v>0</v>
      </c>
      <c r="M212" s="4">
        <f t="shared" si="110"/>
        <v>0</v>
      </c>
      <c r="N212" s="4"/>
      <c r="O212" s="4">
        <f t="shared" si="112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113"/>
        <v>#DIV/0!</v>
      </c>
      <c r="F213" s="4"/>
      <c r="G213" s="4"/>
      <c r="H213" s="4">
        <f t="shared" si="111"/>
        <v>0</v>
      </c>
      <c r="I213" s="4"/>
      <c r="J213" s="4"/>
      <c r="K213" s="4"/>
      <c r="L213" s="4">
        <f t="shared" si="114"/>
        <v>0</v>
      </c>
      <c r="M213" s="4">
        <f t="shared" si="110"/>
        <v>0</v>
      </c>
      <c r="N213" s="4"/>
      <c r="O213" s="4">
        <f t="shared" si="112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113"/>
        <v>#DIV/0!</v>
      </c>
      <c r="F214" s="4"/>
      <c r="G214" s="4"/>
      <c r="H214" s="4">
        <f t="shared" si="111"/>
        <v>0</v>
      </c>
      <c r="I214" s="4"/>
      <c r="J214" s="4"/>
      <c r="K214" s="4"/>
      <c r="L214" s="4">
        <f t="shared" si="114"/>
        <v>0</v>
      </c>
      <c r="M214" s="4">
        <f t="shared" si="110"/>
        <v>0</v>
      </c>
      <c r="N214" s="4"/>
      <c r="O214" s="4">
        <f t="shared" si="112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113"/>
        <v>#DIV/0!</v>
      </c>
      <c r="F215" s="4"/>
      <c r="G215" s="4"/>
      <c r="H215" s="4">
        <f t="shared" si="111"/>
        <v>0</v>
      </c>
      <c r="I215" s="4"/>
      <c r="J215" s="4"/>
      <c r="K215" s="4"/>
      <c r="L215" s="4">
        <f t="shared" si="114"/>
        <v>0</v>
      </c>
      <c r="M215" s="4">
        <f t="shared" si="110"/>
        <v>0</v>
      </c>
      <c r="N215" s="4"/>
      <c r="O215" s="4">
        <f t="shared" si="112"/>
        <v>0</v>
      </c>
    </row>
    <row r="216" spans="1:16" x14ac:dyDescent="0.25">
      <c r="E216" s="2" t="e">
        <f t="shared" si="113"/>
        <v>#DIV/0!</v>
      </c>
      <c r="H216">
        <f t="shared" si="111"/>
        <v>0</v>
      </c>
      <c r="L216">
        <f t="shared" si="114"/>
        <v>0</v>
      </c>
      <c r="M216">
        <f t="shared" si="110"/>
        <v>0</v>
      </c>
      <c r="O216">
        <f t="shared" si="112"/>
        <v>0</v>
      </c>
    </row>
    <row r="217" spans="1:16" x14ac:dyDescent="0.25">
      <c r="E217" s="2" t="e">
        <f t="shared" si="113"/>
        <v>#DIV/0!</v>
      </c>
      <c r="H217">
        <f t="shared" si="111"/>
        <v>0</v>
      </c>
      <c r="L217">
        <f t="shared" si="114"/>
        <v>0</v>
      </c>
      <c r="M217">
        <f t="shared" si="110"/>
        <v>0</v>
      </c>
      <c r="O217">
        <f t="shared" si="112"/>
        <v>0</v>
      </c>
    </row>
    <row r="218" spans="1:16" x14ac:dyDescent="0.25">
      <c r="E218" s="2" t="e">
        <f t="shared" si="113"/>
        <v>#DIV/0!</v>
      </c>
      <c r="H218">
        <f t="shared" si="111"/>
        <v>0</v>
      </c>
      <c r="L218">
        <f t="shared" si="114"/>
        <v>0</v>
      </c>
      <c r="M218">
        <f t="shared" si="110"/>
        <v>0</v>
      </c>
      <c r="O218">
        <f t="shared" si="112"/>
        <v>0</v>
      </c>
    </row>
    <row r="219" spans="1:16" x14ac:dyDescent="0.25">
      <c r="E219" s="2" t="e">
        <f t="shared" si="113"/>
        <v>#DIV/0!</v>
      </c>
      <c r="H219">
        <f t="shared" si="111"/>
        <v>0</v>
      </c>
      <c r="L219">
        <f t="shared" si="114"/>
        <v>0</v>
      </c>
      <c r="M219">
        <f t="shared" si="110"/>
        <v>0</v>
      </c>
      <c r="O219">
        <f t="shared" si="112"/>
        <v>0</v>
      </c>
    </row>
    <row r="220" spans="1:16" x14ac:dyDescent="0.25">
      <c r="E220" s="2" t="e">
        <f t="shared" si="113"/>
        <v>#DIV/0!</v>
      </c>
      <c r="H220">
        <f t="shared" si="111"/>
        <v>0</v>
      </c>
      <c r="L220">
        <f t="shared" si="114"/>
        <v>0</v>
      </c>
      <c r="M220">
        <f t="shared" si="110"/>
        <v>0</v>
      </c>
      <c r="O220">
        <f t="shared" si="112"/>
        <v>0</v>
      </c>
    </row>
    <row r="221" spans="1:16" x14ac:dyDescent="0.25">
      <c r="E221" s="2" t="e">
        <f t="shared" si="113"/>
        <v>#DIV/0!</v>
      </c>
      <c r="H221">
        <f t="shared" si="111"/>
        <v>0</v>
      </c>
      <c r="L221">
        <f t="shared" si="114"/>
        <v>0</v>
      </c>
      <c r="M221">
        <f t="shared" si="110"/>
        <v>0</v>
      </c>
      <c r="O221">
        <f t="shared" si="112"/>
        <v>0</v>
      </c>
    </row>
    <row r="222" spans="1:16" x14ac:dyDescent="0.25">
      <c r="E222" s="2" t="e">
        <f t="shared" si="113"/>
        <v>#DIV/0!</v>
      </c>
      <c r="H222">
        <f t="shared" si="111"/>
        <v>0</v>
      </c>
      <c r="M222">
        <f t="shared" si="110"/>
        <v>0</v>
      </c>
      <c r="O222">
        <f t="shared" si="112"/>
        <v>0</v>
      </c>
    </row>
    <row r="223" spans="1:16" x14ac:dyDescent="0.25">
      <c r="E223" s="2" t="e">
        <f t="shared" si="113"/>
        <v>#DIV/0!</v>
      </c>
      <c r="H223">
        <f t="shared" si="111"/>
        <v>0</v>
      </c>
      <c r="M223">
        <f t="shared" si="110"/>
        <v>0</v>
      </c>
      <c r="O223">
        <f t="shared" si="112"/>
        <v>0</v>
      </c>
    </row>
    <row r="224" spans="1:16" x14ac:dyDescent="0.25">
      <c r="E224" s="2" t="e">
        <f t="shared" si="113"/>
        <v>#DIV/0!</v>
      </c>
      <c r="H224">
        <f t="shared" si="111"/>
        <v>0</v>
      </c>
      <c r="M224">
        <f t="shared" si="110"/>
        <v>0</v>
      </c>
      <c r="O224">
        <f t="shared" si="112"/>
        <v>0</v>
      </c>
    </row>
    <row r="225" spans="5:15" x14ac:dyDescent="0.25">
      <c r="E225" s="2" t="e">
        <f t="shared" si="113"/>
        <v>#DIV/0!</v>
      </c>
      <c r="H225">
        <f t="shared" si="111"/>
        <v>0</v>
      </c>
      <c r="M225">
        <f t="shared" si="110"/>
        <v>0</v>
      </c>
      <c r="O225">
        <f t="shared" si="112"/>
        <v>0</v>
      </c>
    </row>
    <row r="226" spans="5:15" x14ac:dyDescent="0.25">
      <c r="E226" s="2" t="e">
        <f t="shared" si="113"/>
        <v>#DIV/0!</v>
      </c>
      <c r="H226">
        <f t="shared" si="111"/>
        <v>0</v>
      </c>
      <c r="M226">
        <f t="shared" si="110"/>
        <v>0</v>
      </c>
      <c r="O226">
        <f t="shared" si="112"/>
        <v>0</v>
      </c>
    </row>
    <row r="227" spans="5:15" x14ac:dyDescent="0.25">
      <c r="E227" s="2" t="e">
        <f t="shared" si="113"/>
        <v>#DIV/0!</v>
      </c>
      <c r="H227">
        <f t="shared" si="111"/>
        <v>0</v>
      </c>
      <c r="M227">
        <f t="shared" si="110"/>
        <v>0</v>
      </c>
      <c r="O227">
        <f t="shared" si="112"/>
        <v>0</v>
      </c>
    </row>
    <row r="228" spans="5:15" x14ac:dyDescent="0.25">
      <c r="E228" s="2" t="e">
        <f t="shared" si="113"/>
        <v>#DIV/0!</v>
      </c>
      <c r="H228">
        <f t="shared" si="111"/>
        <v>0</v>
      </c>
      <c r="M228">
        <f t="shared" si="110"/>
        <v>0</v>
      </c>
      <c r="O228">
        <f t="shared" si="112"/>
        <v>0</v>
      </c>
    </row>
    <row r="229" spans="5:15" x14ac:dyDescent="0.25">
      <c r="E229" s="2" t="e">
        <f t="shared" si="113"/>
        <v>#DIV/0!</v>
      </c>
      <c r="H229">
        <f t="shared" si="111"/>
        <v>0</v>
      </c>
      <c r="M229">
        <f t="shared" si="110"/>
        <v>0</v>
      </c>
      <c r="O229">
        <f t="shared" si="112"/>
        <v>0</v>
      </c>
    </row>
    <row r="230" spans="5:15" x14ac:dyDescent="0.25">
      <c r="E230" s="2" t="e">
        <f t="shared" si="113"/>
        <v>#DIV/0!</v>
      </c>
      <c r="H230">
        <f t="shared" si="111"/>
        <v>0</v>
      </c>
      <c r="M230">
        <f t="shared" si="110"/>
        <v>0</v>
      </c>
      <c r="O230">
        <f t="shared" si="112"/>
        <v>0</v>
      </c>
    </row>
    <row r="231" spans="5:15" x14ac:dyDescent="0.25">
      <c r="E231" s="2" t="e">
        <f t="shared" si="113"/>
        <v>#DIV/0!</v>
      </c>
      <c r="H231">
        <f t="shared" si="111"/>
        <v>0</v>
      </c>
      <c r="M231">
        <f t="shared" si="110"/>
        <v>0</v>
      </c>
      <c r="O231">
        <f t="shared" si="112"/>
        <v>0</v>
      </c>
    </row>
    <row r="232" spans="5:15" x14ac:dyDescent="0.25">
      <c r="E232" s="2" t="e">
        <f t="shared" si="113"/>
        <v>#DIV/0!</v>
      </c>
      <c r="H232">
        <f t="shared" si="111"/>
        <v>0</v>
      </c>
      <c r="M232">
        <f t="shared" si="110"/>
        <v>0</v>
      </c>
      <c r="O232">
        <f t="shared" si="112"/>
        <v>0</v>
      </c>
    </row>
    <row r="233" spans="5:15" x14ac:dyDescent="0.25">
      <c r="E233" s="2" t="e">
        <f t="shared" si="113"/>
        <v>#DIV/0!</v>
      </c>
      <c r="H233">
        <f t="shared" si="111"/>
        <v>0</v>
      </c>
      <c r="M233">
        <f t="shared" si="110"/>
        <v>0</v>
      </c>
      <c r="O233">
        <f t="shared" si="112"/>
        <v>0</v>
      </c>
    </row>
    <row r="234" spans="5:15" x14ac:dyDescent="0.25">
      <c r="E234" s="2" t="e">
        <f t="shared" si="113"/>
        <v>#DIV/0!</v>
      </c>
      <c r="H234">
        <f t="shared" si="111"/>
        <v>0</v>
      </c>
      <c r="M234">
        <f t="shared" si="110"/>
        <v>0</v>
      </c>
      <c r="O234">
        <f t="shared" si="112"/>
        <v>0</v>
      </c>
    </row>
    <row r="235" spans="5:15" x14ac:dyDescent="0.25">
      <c r="E235" s="2" t="e">
        <f t="shared" si="113"/>
        <v>#DIV/0!</v>
      </c>
      <c r="H235">
        <f t="shared" si="111"/>
        <v>0</v>
      </c>
      <c r="M235">
        <f t="shared" si="110"/>
        <v>0</v>
      </c>
      <c r="O235">
        <f t="shared" si="112"/>
        <v>0</v>
      </c>
    </row>
    <row r="236" spans="5:15" x14ac:dyDescent="0.25">
      <c r="E236" s="2" t="e">
        <f t="shared" si="113"/>
        <v>#DIV/0!</v>
      </c>
      <c r="H236">
        <f t="shared" si="111"/>
        <v>0</v>
      </c>
      <c r="M236">
        <f t="shared" si="110"/>
        <v>0</v>
      </c>
      <c r="O236">
        <f t="shared" si="112"/>
        <v>0</v>
      </c>
    </row>
    <row r="237" spans="5:15" x14ac:dyDescent="0.25">
      <c r="E237" s="2" t="e">
        <f t="shared" si="113"/>
        <v>#DIV/0!</v>
      </c>
      <c r="H237">
        <f t="shared" si="111"/>
        <v>0</v>
      </c>
      <c r="M237">
        <f t="shared" si="110"/>
        <v>0</v>
      </c>
      <c r="O237">
        <f t="shared" si="112"/>
        <v>0</v>
      </c>
    </row>
    <row r="238" spans="5:15" x14ac:dyDescent="0.25">
      <c r="E238" s="2" t="e">
        <f t="shared" si="113"/>
        <v>#DIV/0!</v>
      </c>
      <c r="H238">
        <f t="shared" si="111"/>
        <v>0</v>
      </c>
      <c r="M238">
        <f t="shared" si="110"/>
        <v>0</v>
      </c>
      <c r="O238">
        <f t="shared" si="112"/>
        <v>0</v>
      </c>
    </row>
    <row r="239" spans="5:15" x14ac:dyDescent="0.25">
      <c r="E239" s="2" t="e">
        <f t="shared" si="113"/>
        <v>#DIV/0!</v>
      </c>
      <c r="H239">
        <f t="shared" si="111"/>
        <v>0</v>
      </c>
      <c r="M239">
        <f t="shared" si="110"/>
        <v>0</v>
      </c>
      <c r="O239">
        <f t="shared" si="112"/>
        <v>0</v>
      </c>
    </row>
    <row r="240" spans="5:15" x14ac:dyDescent="0.25">
      <c r="E240" s="2" t="e">
        <f t="shared" si="113"/>
        <v>#DIV/0!</v>
      </c>
      <c r="H240">
        <f t="shared" si="111"/>
        <v>0</v>
      </c>
      <c r="M240">
        <f t="shared" si="110"/>
        <v>0</v>
      </c>
      <c r="O240">
        <f t="shared" si="112"/>
        <v>0</v>
      </c>
    </row>
    <row r="241" spans="5:15" x14ac:dyDescent="0.25">
      <c r="E241" t="e">
        <f t="shared" si="113"/>
        <v>#DIV/0!</v>
      </c>
      <c r="H241">
        <f t="shared" si="111"/>
        <v>0</v>
      </c>
      <c r="M241">
        <f t="shared" si="110"/>
        <v>0</v>
      </c>
      <c r="O241">
        <f t="shared" si="112"/>
        <v>0</v>
      </c>
    </row>
    <row r="242" spans="5:15" x14ac:dyDescent="0.25">
      <c r="E242" t="e">
        <f t="shared" si="113"/>
        <v>#DIV/0!</v>
      </c>
      <c r="H242">
        <f t="shared" si="111"/>
        <v>0</v>
      </c>
      <c r="M242">
        <f t="shared" si="110"/>
        <v>0</v>
      </c>
      <c r="O242">
        <f t="shared" si="112"/>
        <v>0</v>
      </c>
    </row>
    <row r="243" spans="5:15" x14ac:dyDescent="0.25">
      <c r="E243" t="e">
        <f t="shared" si="113"/>
        <v>#DIV/0!</v>
      </c>
      <c r="H243">
        <f t="shared" si="111"/>
        <v>0</v>
      </c>
      <c r="M243">
        <f t="shared" si="110"/>
        <v>0</v>
      </c>
      <c r="O243">
        <f t="shared" si="112"/>
        <v>0</v>
      </c>
    </row>
    <row r="244" spans="5:15" x14ac:dyDescent="0.25">
      <c r="E244" t="e">
        <f t="shared" si="113"/>
        <v>#DIV/0!</v>
      </c>
      <c r="H244">
        <f t="shared" si="111"/>
        <v>0</v>
      </c>
      <c r="M244">
        <f t="shared" si="110"/>
        <v>0</v>
      </c>
      <c r="O244">
        <f t="shared" si="112"/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4F7D-DE1A-4612-925B-62F834B32813}">
  <sheetPr codeName="Sheet5"/>
  <dimension ref="A1:AA245"/>
  <sheetViews>
    <sheetView topLeftCell="A10" zoomScale="110" zoomScaleNormal="110" workbookViewId="0">
      <selection activeCell="H20" sqref="H2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113</v>
      </c>
      <c r="B3" s="3">
        <f>1*2</f>
        <v>2</v>
      </c>
      <c r="C3" s="3">
        <f>1*2</f>
        <v>2</v>
      </c>
      <c r="D3" s="3"/>
      <c r="E3" s="2">
        <f>(B3)/(B3+C3+D3)</f>
        <v>0.5</v>
      </c>
      <c r="F3" s="3">
        <f>0+15+5+1</f>
        <v>21</v>
      </c>
      <c r="G3" s="3">
        <f>5+6+4+2</f>
        <v>17</v>
      </c>
      <c r="H3">
        <f t="shared" ref="H3:H4" si="0">F3-G3</f>
        <v>4</v>
      </c>
      <c r="L3">
        <f t="shared" ref="L3:L4" si="1">B3*10</f>
        <v>20</v>
      </c>
      <c r="M3">
        <f t="shared" ref="M3:M4" si="2">D3*5</f>
        <v>0</v>
      </c>
      <c r="N3">
        <f t="shared" ref="N3:N49" si="3">10*1</f>
        <v>10</v>
      </c>
      <c r="O3">
        <f t="shared" ref="O3" si="4">SUM(I3:N3)</f>
        <v>30</v>
      </c>
    </row>
    <row r="4" spans="1:27" x14ac:dyDescent="0.25">
      <c r="A4" s="3" t="s">
        <v>160</v>
      </c>
      <c r="B4" s="3"/>
      <c r="C4" s="3">
        <f>1*3</f>
        <v>3</v>
      </c>
      <c r="D4" s="3"/>
      <c r="E4" s="2">
        <f t="shared" ref="E4" si="5">(B4)/(B4+C4+D4)</f>
        <v>0</v>
      </c>
      <c r="F4" s="3">
        <f>5+5+1</f>
        <v>11</v>
      </c>
      <c r="G4" s="3">
        <f>15+9+11</f>
        <v>35</v>
      </c>
      <c r="H4">
        <f t="shared" si="0"/>
        <v>-24</v>
      </c>
      <c r="L4">
        <f t="shared" si="1"/>
        <v>0</v>
      </c>
      <c r="M4">
        <f t="shared" si="2"/>
        <v>0</v>
      </c>
      <c r="N4">
        <f>10*1</f>
        <v>10</v>
      </c>
      <c r="O4">
        <f t="shared" ref="O4" si="6">SUM(I4:N4)</f>
        <v>10</v>
      </c>
    </row>
    <row r="5" spans="1:27" x14ac:dyDescent="0.25">
      <c r="A5" s="3" t="s">
        <v>82</v>
      </c>
      <c r="B5" s="3">
        <f>1*12</f>
        <v>12</v>
      </c>
      <c r="C5" s="3">
        <f>1*6</f>
        <v>6</v>
      </c>
      <c r="D5" s="3"/>
      <c r="E5" s="2">
        <f>(B5)/(B5+C5+D5)</f>
        <v>0.66666666666666663</v>
      </c>
      <c r="F5" s="3">
        <f>10+5+4+11+11+5+7+15+10+1+10+3+4+8+5+6+14+4</f>
        <v>133</v>
      </c>
      <c r="G5" s="3">
        <f>4+3+9+5+4+6+4+0+3+2+8+4+3+14+7+2+6+1</f>
        <v>85</v>
      </c>
      <c r="H5">
        <f t="shared" ref="H5:H8" si="7">F5-G5</f>
        <v>48</v>
      </c>
      <c r="I5">
        <f>60*2</f>
        <v>120</v>
      </c>
      <c r="J5">
        <f>40*1</f>
        <v>40</v>
      </c>
      <c r="K5">
        <f>20*1</f>
        <v>20</v>
      </c>
      <c r="L5">
        <f t="shared" ref="L5:L8" si="8">B5*10</f>
        <v>120</v>
      </c>
      <c r="M5">
        <f t="shared" ref="M5:M8" si="9">D5*5</f>
        <v>0</v>
      </c>
      <c r="N5">
        <f>10*5</f>
        <v>50</v>
      </c>
      <c r="O5">
        <f t="shared" ref="O5" si="10">SUM(I5:N5)</f>
        <v>350</v>
      </c>
    </row>
    <row r="6" spans="1:27" x14ac:dyDescent="0.25">
      <c r="A6" s="3" t="s">
        <v>112</v>
      </c>
      <c r="B6" s="3"/>
      <c r="C6" s="3">
        <f>1*14</f>
        <v>14</v>
      </c>
      <c r="D6" s="3"/>
      <c r="E6" s="2">
        <f>(B6)/(B6+C6+D6)</f>
        <v>0</v>
      </c>
      <c r="F6" s="3">
        <f>3+2+4+3+4+2+0+0+2+0+3+3+3+7</f>
        <v>36</v>
      </c>
      <c r="G6" s="3">
        <f>9+16+5+13+17+16+11+15+22+15+10+17+8+11</f>
        <v>185</v>
      </c>
      <c r="H6">
        <f t="shared" si="7"/>
        <v>-149</v>
      </c>
      <c r="L6">
        <f t="shared" si="8"/>
        <v>0</v>
      </c>
      <c r="M6">
        <f t="shared" si="9"/>
        <v>0</v>
      </c>
      <c r="N6">
        <f>10*5</f>
        <v>50</v>
      </c>
      <c r="O6">
        <f t="shared" ref="O6" si="11">SUM(I6:N6)</f>
        <v>50</v>
      </c>
    </row>
    <row r="7" spans="1:27" x14ac:dyDescent="0.25">
      <c r="A7" s="3" t="s">
        <v>97</v>
      </c>
      <c r="B7" s="3">
        <f>1*2</f>
        <v>2</v>
      </c>
      <c r="C7" s="3">
        <f>1*4</f>
        <v>4</v>
      </c>
      <c r="D7" s="3"/>
      <c r="E7" s="2">
        <f>(B7)/(B7+C7+D7)</f>
        <v>0.33333333333333331</v>
      </c>
      <c r="F7" s="3">
        <f>25+6+7+6+6+3</f>
        <v>53</v>
      </c>
      <c r="G7" s="3">
        <f>3+13+11+3+8+12</f>
        <v>50</v>
      </c>
      <c r="H7">
        <f t="shared" si="7"/>
        <v>3</v>
      </c>
      <c r="K7">
        <f>20*2</f>
        <v>40</v>
      </c>
      <c r="L7">
        <f t="shared" si="8"/>
        <v>20</v>
      </c>
      <c r="M7">
        <f t="shared" si="9"/>
        <v>0</v>
      </c>
      <c r="N7">
        <f>10*2</f>
        <v>20</v>
      </c>
      <c r="O7">
        <f t="shared" ref="O7" si="12">SUM(I7:N7)</f>
        <v>80</v>
      </c>
    </row>
    <row r="8" spans="1:27" x14ac:dyDescent="0.25">
      <c r="A8" s="3" t="s">
        <v>207</v>
      </c>
      <c r="B8" s="3">
        <f>1*3</f>
        <v>3</v>
      </c>
      <c r="C8" s="3">
        <f>1*2</f>
        <v>2</v>
      </c>
      <c r="D8" s="3"/>
      <c r="E8" s="2">
        <f>(B8)/(B8+C8+D8)</f>
        <v>0.6</v>
      </c>
      <c r="F8" s="3">
        <f>17+2+17+5+3</f>
        <v>44</v>
      </c>
      <c r="G8" s="3">
        <f>3+8+5+3+4</f>
        <v>23</v>
      </c>
      <c r="H8">
        <f t="shared" si="7"/>
        <v>21</v>
      </c>
      <c r="J8">
        <f>40*1</f>
        <v>40</v>
      </c>
      <c r="L8">
        <f t="shared" si="8"/>
        <v>30</v>
      </c>
      <c r="M8">
        <f t="shared" si="9"/>
        <v>0</v>
      </c>
      <c r="N8">
        <f t="shared" si="3"/>
        <v>10</v>
      </c>
      <c r="O8">
        <f t="shared" ref="O8" si="13">SUM(I8:N8)</f>
        <v>80</v>
      </c>
    </row>
    <row r="9" spans="1:27" x14ac:dyDescent="0.25">
      <c r="A9" s="3" t="s">
        <v>39</v>
      </c>
      <c r="B9" s="3">
        <f>1*2</f>
        <v>2</v>
      </c>
      <c r="C9" s="3">
        <f>1*6</f>
        <v>6</v>
      </c>
      <c r="D9" s="3"/>
      <c r="E9" s="2">
        <f t="shared" ref="E9:E145" si="14">(B9)/(B9+C9+D9)</f>
        <v>0.25</v>
      </c>
      <c r="F9" s="3">
        <f>0+2+0+8+4+9+13+1</f>
        <v>37</v>
      </c>
      <c r="G9" s="3">
        <f>15+16+13+16+16+1+9+13</f>
        <v>99</v>
      </c>
      <c r="H9">
        <f t="shared" ref="H9:H82" si="15">F9-G9</f>
        <v>-62</v>
      </c>
      <c r="J9">
        <f>40*1</f>
        <v>40</v>
      </c>
      <c r="K9">
        <f>20*1</f>
        <v>20</v>
      </c>
      <c r="L9">
        <f t="shared" ref="L9:L135" si="16">B9*10</f>
        <v>20</v>
      </c>
      <c r="M9">
        <f t="shared" ref="M9:M145" si="17">D9*5</f>
        <v>0</v>
      </c>
      <c r="N9">
        <f>10*2</f>
        <v>20</v>
      </c>
      <c r="O9">
        <f t="shared" ref="O9:O138" si="18">SUM(I9:N9)</f>
        <v>100</v>
      </c>
    </row>
    <row r="10" spans="1:27" x14ac:dyDescent="0.25">
      <c r="A10" s="3" t="s">
        <v>83</v>
      </c>
      <c r="B10" s="3">
        <f>1*22</f>
        <v>22</v>
      </c>
      <c r="C10" s="3">
        <f>1*6</f>
        <v>6</v>
      </c>
      <c r="D10" s="3">
        <f>1*2</f>
        <v>2</v>
      </c>
      <c r="E10" s="2">
        <f>(B10)/(B10+C10+D10)</f>
        <v>0.73333333333333328</v>
      </c>
      <c r="F10" s="3">
        <f>13+6+13+11+4+9+11+9+8+9+6+9+14+8+16+10+5+22+9+7+2+4+4+8+6+14+7+14+10+2</f>
        <v>270</v>
      </c>
      <c r="G10" s="3">
        <f>6+8+6+7+16+7+10+5+1+5+6+8+3+1+2+6+11+2+7+3+1+6+6+7+5+8+7+2+7+3</f>
        <v>172</v>
      </c>
      <c r="H10">
        <f t="shared" si="15"/>
        <v>98</v>
      </c>
      <c r="I10">
        <f>60*3</f>
        <v>180</v>
      </c>
      <c r="J10">
        <f>40*4</f>
        <v>160</v>
      </c>
      <c r="L10">
        <f t="shared" si="16"/>
        <v>220</v>
      </c>
      <c r="M10">
        <f t="shared" si="17"/>
        <v>10</v>
      </c>
      <c r="N10">
        <f>10*8</f>
        <v>80</v>
      </c>
      <c r="O10">
        <f t="shared" ref="O10" si="19">SUM(I10:N10)</f>
        <v>650</v>
      </c>
    </row>
    <row r="11" spans="1:27" x14ac:dyDescent="0.25">
      <c r="A11" s="3" t="s">
        <v>47</v>
      </c>
      <c r="B11" s="3">
        <f>1*2</f>
        <v>2</v>
      </c>
      <c r="C11" s="3">
        <f>1*12</f>
        <v>12</v>
      </c>
      <c r="D11" s="3"/>
      <c r="E11" s="2">
        <f>(B11)/(B11+C11+D11)</f>
        <v>0.14285714285714285</v>
      </c>
      <c r="F11" s="3">
        <f>3+1+4+5+6+7+7+4+8+8+7+7+4+2</f>
        <v>73</v>
      </c>
      <c r="G11" s="3">
        <f>20+17+8+11+15+11+9+12+9+10+8+5+2+10</f>
        <v>147</v>
      </c>
      <c r="H11">
        <f t="shared" ref="H11" si="20">F11-G11</f>
        <v>-74</v>
      </c>
      <c r="K11">
        <f>20*1</f>
        <v>20</v>
      </c>
      <c r="L11">
        <f t="shared" ref="L11" si="21">B11*10</f>
        <v>20</v>
      </c>
      <c r="M11">
        <f t="shared" ref="M11" si="22">D11*5</f>
        <v>0</v>
      </c>
      <c r="N11">
        <f>10*5</f>
        <v>50</v>
      </c>
      <c r="O11">
        <f t="shared" ref="O11" si="23">SUM(I11:N11)</f>
        <v>90</v>
      </c>
    </row>
    <row r="12" spans="1:27" x14ac:dyDescent="0.25">
      <c r="A12" s="3" t="s">
        <v>40</v>
      </c>
      <c r="B12" s="3"/>
      <c r="C12" s="3">
        <f>1*3</f>
        <v>3</v>
      </c>
      <c r="D12" s="3"/>
      <c r="E12" s="2">
        <f>(B12)/(B12+C12+D12)</f>
        <v>0</v>
      </c>
      <c r="F12" s="3">
        <f>0+0+3</f>
        <v>3</v>
      </c>
      <c r="G12" s="3">
        <f>29+12+11</f>
        <v>52</v>
      </c>
      <c r="H12">
        <f t="shared" si="15"/>
        <v>-49</v>
      </c>
      <c r="L12">
        <f t="shared" si="16"/>
        <v>0</v>
      </c>
      <c r="M12">
        <f t="shared" si="17"/>
        <v>0</v>
      </c>
      <c r="N12">
        <f t="shared" si="3"/>
        <v>10</v>
      </c>
      <c r="O12">
        <f t="shared" ref="O12" si="24">SUM(I12:N12)</f>
        <v>10</v>
      </c>
    </row>
    <row r="13" spans="1:27" x14ac:dyDescent="0.25">
      <c r="A13" s="3" t="s">
        <v>96</v>
      </c>
      <c r="B13" s="3">
        <f>1*8</f>
        <v>8</v>
      </c>
      <c r="C13" s="3"/>
      <c r="D13" s="3"/>
      <c r="E13" s="2">
        <f>(B13)/(B13+C13+D13)</f>
        <v>1</v>
      </c>
      <c r="F13" s="3">
        <f>11+8+3+16+7+11+7+11</f>
        <v>74</v>
      </c>
      <c r="G13" s="3">
        <f>6+6+2+4+6+0+5+5</f>
        <v>34</v>
      </c>
      <c r="H13">
        <f t="shared" si="15"/>
        <v>40</v>
      </c>
      <c r="I13">
        <f>60*2</f>
        <v>120</v>
      </c>
      <c r="L13">
        <f t="shared" si="16"/>
        <v>80</v>
      </c>
      <c r="M13">
        <f t="shared" si="17"/>
        <v>0</v>
      </c>
      <c r="N13">
        <f>10*2</f>
        <v>20</v>
      </c>
      <c r="O13">
        <f t="shared" ref="O13" si="25">SUM(I13:N13)</f>
        <v>220</v>
      </c>
    </row>
    <row r="14" spans="1:27" x14ac:dyDescent="0.25">
      <c r="A14" s="3" t="s">
        <v>146</v>
      </c>
      <c r="B14" s="3">
        <f>1*1</f>
        <v>1</v>
      </c>
      <c r="C14" s="3">
        <f>1*2</f>
        <v>2</v>
      </c>
      <c r="D14" s="3"/>
      <c r="E14" s="2">
        <f>(B14)/(B14+C14+D14)</f>
        <v>0.33333333333333331</v>
      </c>
      <c r="F14" s="3">
        <f>13+4+5</f>
        <v>22</v>
      </c>
      <c r="G14" s="3">
        <f>3+6+9</f>
        <v>18</v>
      </c>
      <c r="H14">
        <f t="shared" si="15"/>
        <v>4</v>
      </c>
      <c r="L14">
        <f t="shared" si="16"/>
        <v>10</v>
      </c>
      <c r="M14">
        <f t="shared" si="17"/>
        <v>0</v>
      </c>
      <c r="N14">
        <f t="shared" si="3"/>
        <v>10</v>
      </c>
      <c r="O14">
        <f t="shared" ref="O14" si="26">SUM(I14:N14)</f>
        <v>20</v>
      </c>
    </row>
    <row r="15" spans="1:27" x14ac:dyDescent="0.25">
      <c r="A15" s="3" t="s">
        <v>50</v>
      </c>
      <c r="B15" s="3">
        <f>1*4</f>
        <v>4</v>
      </c>
      <c r="C15" s="3"/>
      <c r="D15" s="3"/>
      <c r="E15" s="2">
        <f t="shared" ref="E15:E16" si="27">(B15)/(B15+C15+D15)</f>
        <v>1</v>
      </c>
      <c r="F15" s="3">
        <f>9+20+12+14</f>
        <v>55</v>
      </c>
      <c r="G15" s="3">
        <f>6+3+1+7</f>
        <v>17</v>
      </c>
      <c r="H15">
        <f t="shared" ref="H15:H16" si="28">F15-G15</f>
        <v>38</v>
      </c>
      <c r="I15">
        <f>60*1</f>
        <v>60</v>
      </c>
      <c r="L15">
        <f t="shared" ref="L15:L16" si="29">B15*10</f>
        <v>40</v>
      </c>
      <c r="M15">
        <f t="shared" ref="M15:M16" si="30">D15*5</f>
        <v>0</v>
      </c>
      <c r="N15">
        <f t="shared" si="3"/>
        <v>10</v>
      </c>
      <c r="O15">
        <f t="shared" ref="O15" si="31">SUM(I15:N15)</f>
        <v>110</v>
      </c>
    </row>
    <row r="16" spans="1:27" x14ac:dyDescent="0.25">
      <c r="A16" s="3" t="s">
        <v>120</v>
      </c>
      <c r="B16" s="3">
        <f>1*5</f>
        <v>5</v>
      </c>
      <c r="C16" s="3">
        <f>1*4</f>
        <v>4</v>
      </c>
      <c r="D16" s="3">
        <f>1*1</f>
        <v>1</v>
      </c>
      <c r="E16" s="2">
        <f t="shared" si="27"/>
        <v>0.5</v>
      </c>
      <c r="F16" s="3">
        <f>7+6+7+8+6+5+7+7+17+3</f>
        <v>73</v>
      </c>
      <c r="G16" s="3">
        <f>6+6+10+7+7+6+6+2+5+5</f>
        <v>60</v>
      </c>
      <c r="H16">
        <f t="shared" si="28"/>
        <v>13</v>
      </c>
      <c r="K16">
        <f>20*3</f>
        <v>60</v>
      </c>
      <c r="L16">
        <f t="shared" si="29"/>
        <v>50</v>
      </c>
      <c r="M16">
        <f t="shared" si="30"/>
        <v>5</v>
      </c>
      <c r="N16">
        <f>10*3</f>
        <v>30</v>
      </c>
      <c r="O16">
        <f t="shared" ref="O16" si="32">SUM(I16:N16)</f>
        <v>145</v>
      </c>
    </row>
    <row r="17" spans="1:15" x14ac:dyDescent="0.25">
      <c r="A17" s="3" t="s">
        <v>23</v>
      </c>
      <c r="B17" s="3">
        <f>1*4</f>
        <v>4</v>
      </c>
      <c r="C17" s="3"/>
      <c r="D17" s="3"/>
      <c r="E17" s="2">
        <f t="shared" ref="E17:E28" si="33">(B17)/(B17+C17+D17)</f>
        <v>1</v>
      </c>
      <c r="F17" s="3">
        <f>15+29+11+12</f>
        <v>67</v>
      </c>
      <c r="G17" s="3">
        <f>0+0+3+0</f>
        <v>3</v>
      </c>
      <c r="H17">
        <f t="shared" si="15"/>
        <v>64</v>
      </c>
      <c r="I17">
        <f>60*1</f>
        <v>60</v>
      </c>
      <c r="L17">
        <f t="shared" si="16"/>
        <v>40</v>
      </c>
      <c r="M17">
        <f t="shared" si="17"/>
        <v>0</v>
      </c>
      <c r="N17">
        <f t="shared" si="3"/>
        <v>10</v>
      </c>
      <c r="O17">
        <f t="shared" ref="O17" si="34">SUM(I17:N17)</f>
        <v>110</v>
      </c>
    </row>
    <row r="18" spans="1:15" x14ac:dyDescent="0.25">
      <c r="A18" s="3" t="s">
        <v>84</v>
      </c>
      <c r="B18" s="3">
        <f>1*3</f>
        <v>3</v>
      </c>
      <c r="C18" s="3">
        <f>1*6</f>
        <v>6</v>
      </c>
      <c r="D18" s="3"/>
      <c r="E18" s="2">
        <f>(B18)/(B18+C18+D18)</f>
        <v>0.33333333333333331</v>
      </c>
      <c r="F18" s="3">
        <f>4+6+8+2+14+1+17+2+2</f>
        <v>56</v>
      </c>
      <c r="G18" s="3">
        <f>9+13+6+7+2+14+5+4+9</f>
        <v>69</v>
      </c>
      <c r="H18">
        <f t="shared" si="15"/>
        <v>-13</v>
      </c>
      <c r="J18">
        <f>40*1</f>
        <v>40</v>
      </c>
      <c r="L18">
        <f t="shared" si="16"/>
        <v>30</v>
      </c>
      <c r="M18">
        <f t="shared" si="17"/>
        <v>0</v>
      </c>
      <c r="N18">
        <f>10*3</f>
        <v>30</v>
      </c>
      <c r="O18">
        <f t="shared" ref="O18" si="35">SUM(I18:N18)</f>
        <v>100</v>
      </c>
    </row>
    <row r="19" spans="1:15" x14ac:dyDescent="0.25">
      <c r="A19" s="3" t="s">
        <v>33</v>
      </c>
      <c r="B19" s="3">
        <f>1*9</f>
        <v>9</v>
      </c>
      <c r="C19" s="3">
        <f>1*21</f>
        <v>21</v>
      </c>
      <c r="D19" s="3"/>
      <c r="E19" s="2">
        <f>(B19)/(B19+C19+D19)</f>
        <v>0.3</v>
      </c>
      <c r="F19" s="3">
        <f>0+6+8+1+0+16+11+3+0+2+17+10+9+12+1+4+6+10+8+3+1+4+3+2+7+3+5+2+6+1</f>
        <v>161</v>
      </c>
      <c r="G19" s="3">
        <f>15+9+4+13+10+4+14+14+15+14+4+11+8+6+8+3+7+7+9+14+6+7+12+9+6+4+17+6+5+4</f>
        <v>265</v>
      </c>
      <c r="H19">
        <f t="shared" ref="H19:H24" si="36">F19-G19</f>
        <v>-104</v>
      </c>
      <c r="J19">
        <f>40*3</f>
        <v>120</v>
      </c>
      <c r="L19">
        <f t="shared" ref="L19:L24" si="37">B19*10</f>
        <v>90</v>
      </c>
      <c r="M19">
        <f t="shared" ref="M19:M24" si="38">D19*5</f>
        <v>0</v>
      </c>
      <c r="N19">
        <f>10*8</f>
        <v>80</v>
      </c>
      <c r="O19">
        <f t="shared" ref="O19" si="39">SUM(I19:N19)</f>
        <v>290</v>
      </c>
    </row>
    <row r="20" spans="1:15" x14ac:dyDescent="0.25">
      <c r="A20" s="3" t="s">
        <v>208</v>
      </c>
      <c r="B20" s="3">
        <f>1*8</f>
        <v>8</v>
      </c>
      <c r="C20" s="3">
        <f>1*1</f>
        <v>1</v>
      </c>
      <c r="D20" s="3"/>
      <c r="E20" s="2">
        <f t="shared" ref="E20" si="40">(B20)/(B20+C20+D20)</f>
        <v>0.88888888888888884</v>
      </c>
      <c r="F20" s="3">
        <f>12+8+10+3+4+11+5+10+9</f>
        <v>72</v>
      </c>
      <c r="G20" s="3">
        <f>3+2+0+2+3+1+4+2+10</f>
        <v>27</v>
      </c>
      <c r="H20">
        <f t="shared" si="36"/>
        <v>45</v>
      </c>
      <c r="I20">
        <f>60*1</f>
        <v>60</v>
      </c>
      <c r="J20">
        <f>40*1</f>
        <v>40</v>
      </c>
      <c r="L20">
        <f t="shared" si="37"/>
        <v>80</v>
      </c>
      <c r="M20">
        <f t="shared" si="38"/>
        <v>0</v>
      </c>
      <c r="N20">
        <f>10*2</f>
        <v>20</v>
      </c>
      <c r="O20">
        <f t="shared" ref="O20" si="41">SUM(I20:N20)</f>
        <v>200</v>
      </c>
    </row>
    <row r="21" spans="1:15" ht="14.25" customHeight="1" x14ac:dyDescent="0.25">
      <c r="A21" s="3" t="s">
        <v>70</v>
      </c>
      <c r="B21" s="3">
        <f>1*2</f>
        <v>2</v>
      </c>
      <c r="C21" s="3">
        <f>1*5</f>
        <v>5</v>
      </c>
      <c r="D21" s="3">
        <f>1*1</f>
        <v>1</v>
      </c>
      <c r="E21" s="2">
        <f t="shared" ref="E21" si="42">(B21)/(B21+C21+D21)</f>
        <v>0.25</v>
      </c>
      <c r="F21" s="3">
        <f>4+5+14+0+1+1+15+6</f>
        <v>46</v>
      </c>
      <c r="G21" s="3">
        <f>21+5+11+10+8+7+0+10</f>
        <v>72</v>
      </c>
      <c r="H21">
        <f t="shared" si="36"/>
        <v>-26</v>
      </c>
      <c r="L21">
        <f t="shared" si="37"/>
        <v>20</v>
      </c>
      <c r="M21">
        <f t="shared" si="38"/>
        <v>5</v>
      </c>
      <c r="N21">
        <f>10*3</f>
        <v>30</v>
      </c>
      <c r="O21">
        <f t="shared" ref="O21" si="43">SUM(I21:N21)</f>
        <v>55</v>
      </c>
    </row>
    <row r="22" spans="1:15" x14ac:dyDescent="0.25">
      <c r="A22" s="3" t="s">
        <v>67</v>
      </c>
      <c r="B22" s="3">
        <f>1*7</f>
        <v>7</v>
      </c>
      <c r="C22" s="3">
        <f>1*1</f>
        <v>1</v>
      </c>
      <c r="D22" s="3"/>
      <c r="E22" s="2">
        <f t="shared" ref="E22:E23" si="44">(B22)/(B22+C22+D22)</f>
        <v>0.875</v>
      </c>
      <c r="F22" s="3">
        <f>18+21+10+13+7+15+12+5</f>
        <v>101</v>
      </c>
      <c r="G22" s="3">
        <f>3+4+0+1+2+7+3+15</f>
        <v>35</v>
      </c>
      <c r="H22">
        <f t="shared" si="36"/>
        <v>66</v>
      </c>
      <c r="I22">
        <f>60*1</f>
        <v>60</v>
      </c>
      <c r="J22">
        <f>40*1</f>
        <v>40</v>
      </c>
      <c r="L22">
        <f t="shared" si="37"/>
        <v>70</v>
      </c>
      <c r="M22">
        <f t="shared" si="38"/>
        <v>0</v>
      </c>
      <c r="N22">
        <f>10*2</f>
        <v>20</v>
      </c>
      <c r="O22">
        <f t="shared" ref="O22" si="45">SUM(I22:N22)</f>
        <v>190</v>
      </c>
    </row>
    <row r="23" spans="1:15" x14ac:dyDescent="0.25">
      <c r="A23" s="3" t="s">
        <v>198</v>
      </c>
      <c r="B23" s="3">
        <f>1*3</f>
        <v>3</v>
      </c>
      <c r="C23" s="3"/>
      <c r="D23" s="3"/>
      <c r="E23" s="2">
        <f t="shared" si="44"/>
        <v>1</v>
      </c>
      <c r="F23" s="3">
        <f>6+9+14</f>
        <v>29</v>
      </c>
      <c r="G23" s="3">
        <f>4+2+2</f>
        <v>8</v>
      </c>
      <c r="H23">
        <f t="shared" si="36"/>
        <v>21</v>
      </c>
      <c r="I23">
        <f>60*1</f>
        <v>60</v>
      </c>
      <c r="L23">
        <f t="shared" si="37"/>
        <v>30</v>
      </c>
      <c r="M23">
        <f t="shared" si="38"/>
        <v>0</v>
      </c>
      <c r="N23">
        <f t="shared" si="3"/>
        <v>10</v>
      </c>
      <c r="O23">
        <f t="shared" ref="O23" si="46">SUM(I23:N23)</f>
        <v>100</v>
      </c>
    </row>
    <row r="24" spans="1:15" x14ac:dyDescent="0.25">
      <c r="A24" s="3" t="s">
        <v>27</v>
      </c>
      <c r="B24" s="3">
        <f>1*12</f>
        <v>12</v>
      </c>
      <c r="C24" s="3">
        <f>1*5</f>
        <v>5</v>
      </c>
      <c r="D24" s="3"/>
      <c r="E24" s="2">
        <f t="shared" ref="E24" si="47">(B24)/(B24+C24+D24)</f>
        <v>0.70588235294117652</v>
      </c>
      <c r="F24" s="3">
        <f>15+3+1+9+12+11+2+5+3+2+21+14+15+11+12+7+6</f>
        <v>149</v>
      </c>
      <c r="G24" s="3">
        <f>0+9+12+3+2+7+1+6+6+17+5+1+0+3+3+0+4</f>
        <v>79</v>
      </c>
      <c r="H24">
        <f t="shared" si="36"/>
        <v>70</v>
      </c>
      <c r="I24">
        <f>60*2</f>
        <v>120</v>
      </c>
      <c r="J24">
        <f>40*1</f>
        <v>40</v>
      </c>
      <c r="K24">
        <f>20*1</f>
        <v>20</v>
      </c>
      <c r="L24">
        <f t="shared" si="37"/>
        <v>120</v>
      </c>
      <c r="M24">
        <f t="shared" si="38"/>
        <v>0</v>
      </c>
      <c r="N24">
        <f>10*4</f>
        <v>40</v>
      </c>
      <c r="O24">
        <f t="shared" ref="O24" si="48">SUM(I24:N24)</f>
        <v>340</v>
      </c>
    </row>
    <row r="25" spans="1:15" x14ac:dyDescent="0.25">
      <c r="A25" s="3" t="s">
        <v>41</v>
      </c>
      <c r="B25" s="3">
        <f>1*3</f>
        <v>3</v>
      </c>
      <c r="C25" s="3">
        <f>1*1</f>
        <v>1</v>
      </c>
      <c r="D25" s="3"/>
      <c r="E25" s="2">
        <f t="shared" si="33"/>
        <v>0.75</v>
      </c>
      <c r="F25" s="3">
        <f>16+12+13+0</f>
        <v>41</v>
      </c>
      <c r="G25" s="3">
        <f>2+0+0+12</f>
        <v>14</v>
      </c>
      <c r="H25">
        <f t="shared" si="15"/>
        <v>27</v>
      </c>
      <c r="J25">
        <f>40*1</f>
        <v>40</v>
      </c>
      <c r="L25">
        <f t="shared" si="16"/>
        <v>30</v>
      </c>
      <c r="M25">
        <f t="shared" si="17"/>
        <v>0</v>
      </c>
      <c r="N25">
        <f t="shared" si="3"/>
        <v>10</v>
      </c>
      <c r="O25">
        <f t="shared" ref="O25:O28" si="49">SUM(I25:N25)</f>
        <v>80</v>
      </c>
    </row>
    <row r="26" spans="1:15" x14ac:dyDescent="0.25">
      <c r="A26" s="3" t="s">
        <v>131</v>
      </c>
      <c r="B26" s="3">
        <f>1*4</f>
        <v>4</v>
      </c>
      <c r="C26" s="3">
        <f>1*8</f>
        <v>8</v>
      </c>
      <c r="D26" s="3"/>
      <c r="E26" s="2">
        <f t="shared" si="33"/>
        <v>0.33333333333333331</v>
      </c>
      <c r="F26" s="3">
        <f>14+7+5+6+12+6+6+11+3+2+4+5</f>
        <v>81</v>
      </c>
      <c r="G26" s="3">
        <f>3+15+21+4+4+12+1+13+7+14+5+6</f>
        <v>105</v>
      </c>
      <c r="H26">
        <f t="shared" si="15"/>
        <v>-24</v>
      </c>
      <c r="K26">
        <f>20*3</f>
        <v>60</v>
      </c>
      <c r="L26">
        <f t="shared" si="16"/>
        <v>40</v>
      </c>
      <c r="M26">
        <f t="shared" si="17"/>
        <v>0</v>
      </c>
      <c r="N26">
        <f>10*4</f>
        <v>40</v>
      </c>
      <c r="O26">
        <f t="shared" ref="O26" si="50">SUM(I26:N26)</f>
        <v>140</v>
      </c>
    </row>
    <row r="27" spans="1:15" x14ac:dyDescent="0.25">
      <c r="A27" s="3" t="s">
        <v>222</v>
      </c>
      <c r="B27" s="3"/>
      <c r="C27" s="3">
        <f>1*3</f>
        <v>3</v>
      </c>
      <c r="D27" s="3"/>
      <c r="E27" s="2">
        <f>(B27)/(B27+C27+D27)</f>
        <v>0</v>
      </c>
      <c r="F27" s="3">
        <f>1+0+6</f>
        <v>7</v>
      </c>
      <c r="G27" s="3">
        <f>11+15+14</f>
        <v>40</v>
      </c>
      <c r="H27">
        <f t="shared" si="15"/>
        <v>-33</v>
      </c>
      <c r="L27">
        <f t="shared" si="16"/>
        <v>0</v>
      </c>
      <c r="M27">
        <f t="shared" si="17"/>
        <v>0</v>
      </c>
      <c r="N27">
        <f>10*1</f>
        <v>10</v>
      </c>
      <c r="O27">
        <f t="shared" ref="O27" si="51">SUM(I27:N27)</f>
        <v>10</v>
      </c>
    </row>
    <row r="28" spans="1:15" x14ac:dyDescent="0.25">
      <c r="A28" s="3" t="s">
        <v>71</v>
      </c>
      <c r="B28" s="3">
        <f>1</f>
        <v>1</v>
      </c>
      <c r="C28" s="3">
        <f>1*1</f>
        <v>1</v>
      </c>
      <c r="D28" s="3">
        <f>1*1</f>
        <v>1</v>
      </c>
      <c r="E28" s="2">
        <f t="shared" si="33"/>
        <v>0.33333333333333331</v>
      </c>
      <c r="F28" s="3">
        <f>14+5+1</f>
        <v>20</v>
      </c>
      <c r="G28" s="3">
        <f>13+5+9</f>
        <v>27</v>
      </c>
      <c r="H28">
        <f t="shared" si="15"/>
        <v>-7</v>
      </c>
      <c r="L28">
        <f t="shared" si="16"/>
        <v>10</v>
      </c>
      <c r="M28">
        <f t="shared" si="17"/>
        <v>5</v>
      </c>
      <c r="N28">
        <f t="shared" si="3"/>
        <v>10</v>
      </c>
      <c r="O28">
        <f t="shared" si="49"/>
        <v>25</v>
      </c>
    </row>
    <row r="29" spans="1:15" x14ac:dyDescent="0.25">
      <c r="A29" s="3" t="s">
        <v>132</v>
      </c>
      <c r="B29" s="3">
        <f>1*3</f>
        <v>3</v>
      </c>
      <c r="C29" s="3"/>
      <c r="D29" s="3"/>
      <c r="E29" s="2">
        <f t="shared" ref="E29" si="52">(B29)/(B29+C29+D29)</f>
        <v>1</v>
      </c>
      <c r="F29" s="3">
        <f>17+15+15</f>
        <v>47</v>
      </c>
      <c r="G29" s="3">
        <f>2+0+5</f>
        <v>7</v>
      </c>
      <c r="H29">
        <f t="shared" ref="H29" si="53">F29-G29</f>
        <v>40</v>
      </c>
      <c r="I29">
        <f>60*1</f>
        <v>60</v>
      </c>
      <c r="L29">
        <f t="shared" ref="L29" si="54">B29*10</f>
        <v>30</v>
      </c>
      <c r="M29">
        <f t="shared" ref="M29" si="55">D29*5</f>
        <v>0</v>
      </c>
      <c r="N29">
        <f>10*1</f>
        <v>10</v>
      </c>
      <c r="O29">
        <f t="shared" ref="O29" si="56">SUM(I29:N29)</f>
        <v>100</v>
      </c>
    </row>
    <row r="30" spans="1:15" x14ac:dyDescent="0.25">
      <c r="A30" s="3" t="s">
        <v>49</v>
      </c>
      <c r="B30" s="3">
        <f>1*11</f>
        <v>11</v>
      </c>
      <c r="C30" s="3">
        <f>1*10</f>
        <v>10</v>
      </c>
      <c r="D30" s="3">
        <f>1*1</f>
        <v>1</v>
      </c>
      <c r="E30" s="2">
        <f t="shared" ref="E30:E35" si="57">(B30)/(B30+C30+D30)</f>
        <v>0.5</v>
      </c>
      <c r="F30" s="3">
        <f>9+17+13+7+3+9+5+6+6+3+15+11+7+6+5+7+3+11+0+7+6+0</f>
        <v>156</v>
      </c>
      <c r="G30" s="3">
        <f>3+1+1+14+5+4+0+5+5+4+5+1+1+7+7+9+11+4+7+7+7+10</f>
        <v>118</v>
      </c>
      <c r="H30">
        <f t="shared" ref="H30:H37" si="58">F30-G30</f>
        <v>38</v>
      </c>
      <c r="I30">
        <f>60*1</f>
        <v>60</v>
      </c>
      <c r="J30">
        <f>40*1</f>
        <v>40</v>
      </c>
      <c r="K30">
        <f>20*1</f>
        <v>20</v>
      </c>
      <c r="L30">
        <f t="shared" ref="L30:L37" si="59">B30*10</f>
        <v>110</v>
      </c>
      <c r="M30">
        <f t="shared" ref="M30:M37" si="60">D30*5</f>
        <v>5</v>
      </c>
      <c r="N30">
        <f>10*7</f>
        <v>70</v>
      </c>
      <c r="O30">
        <f t="shared" ref="O30:O34" si="61">SUM(I30:N30)</f>
        <v>305</v>
      </c>
    </row>
    <row r="31" spans="1:15" x14ac:dyDescent="0.25">
      <c r="A31" s="3" t="s">
        <v>95</v>
      </c>
      <c r="B31" s="3">
        <f>1*1</f>
        <v>1</v>
      </c>
      <c r="C31" s="3">
        <f>1*3</f>
        <v>3</v>
      </c>
      <c r="D31" s="3"/>
      <c r="E31" s="2">
        <f>(B31)/(B31+C31+D31)</f>
        <v>0.25</v>
      </c>
      <c r="F31" s="3">
        <f>8+6+16+2</f>
        <v>32</v>
      </c>
      <c r="G31" s="3">
        <f>21+11+4+3</f>
        <v>39</v>
      </c>
      <c r="H31">
        <f t="shared" si="58"/>
        <v>-7</v>
      </c>
      <c r="L31">
        <f t="shared" si="59"/>
        <v>10</v>
      </c>
      <c r="M31">
        <f t="shared" si="60"/>
        <v>0</v>
      </c>
      <c r="N31">
        <f t="shared" si="3"/>
        <v>10</v>
      </c>
      <c r="O31">
        <f t="shared" ref="O31" si="62">SUM(I31:N31)</f>
        <v>20</v>
      </c>
    </row>
    <row r="32" spans="1:15" x14ac:dyDescent="0.25">
      <c r="A32" s="3" t="s">
        <v>69</v>
      </c>
      <c r="B32" s="3">
        <f>1*3</f>
        <v>3</v>
      </c>
      <c r="C32" s="3">
        <f>1*7</f>
        <v>7</v>
      </c>
      <c r="D32" s="3"/>
      <c r="E32" s="2">
        <f t="shared" ref="E32" si="63">(B32)/(B32+C32+D32)</f>
        <v>0.3</v>
      </c>
      <c r="F32" s="3">
        <f>3+13+10+9+13+0+4+2+8+5</f>
        <v>67</v>
      </c>
      <c r="G32" s="3">
        <f>18+14+7+13+11+15+11+7+3+17</f>
        <v>116</v>
      </c>
      <c r="H32">
        <f t="shared" ref="H32:H33" si="64">F32-G32</f>
        <v>-49</v>
      </c>
      <c r="L32">
        <f t="shared" ref="L32:L33" si="65">B32*10</f>
        <v>30</v>
      </c>
      <c r="M32">
        <f t="shared" ref="M32:M33" si="66">D32*5</f>
        <v>0</v>
      </c>
      <c r="N32">
        <f>10*3</f>
        <v>30</v>
      </c>
      <c r="O32">
        <f t="shared" ref="O32" si="67">SUM(I32:N32)</f>
        <v>60</v>
      </c>
    </row>
    <row r="33" spans="1:15" x14ac:dyDescent="0.25">
      <c r="A33" s="3" t="s">
        <v>81</v>
      </c>
      <c r="B33" s="3">
        <f>1*1</f>
        <v>1</v>
      </c>
      <c r="C33" s="3">
        <f>1*1</f>
        <v>1</v>
      </c>
      <c r="D33" s="3"/>
      <c r="E33" s="2">
        <f>(B33)/(B33+C33+D33)</f>
        <v>0.5</v>
      </c>
      <c r="F33" s="3">
        <f>4+9</f>
        <v>13</v>
      </c>
      <c r="G33" s="3">
        <f>10+4</f>
        <v>14</v>
      </c>
      <c r="H33">
        <f t="shared" si="64"/>
        <v>-1</v>
      </c>
      <c r="L33">
        <f t="shared" si="65"/>
        <v>10</v>
      </c>
      <c r="M33">
        <f t="shared" si="66"/>
        <v>0</v>
      </c>
      <c r="N33">
        <f t="shared" si="3"/>
        <v>10</v>
      </c>
      <c r="O33">
        <f t="shared" ref="O33" si="68">SUM(I33:N33)</f>
        <v>20</v>
      </c>
    </row>
    <row r="34" spans="1:15" x14ac:dyDescent="0.25">
      <c r="A34" s="3" t="s">
        <v>68</v>
      </c>
      <c r="B34" s="3">
        <f>1*4</f>
        <v>4</v>
      </c>
      <c r="C34" s="3">
        <f>1*6</f>
        <v>6</v>
      </c>
      <c r="D34" s="3"/>
      <c r="E34" s="2">
        <f t="shared" si="57"/>
        <v>0.4</v>
      </c>
      <c r="F34" s="3">
        <f>16+10+7+21+3+4+2+3+11+5</f>
        <v>82</v>
      </c>
      <c r="G34" s="3">
        <f>8+0+10+8+25+16+14+8+7+17</f>
        <v>113</v>
      </c>
      <c r="H34">
        <f t="shared" si="58"/>
        <v>-31</v>
      </c>
      <c r="K34">
        <f>20*1</f>
        <v>20</v>
      </c>
      <c r="L34">
        <f t="shared" si="59"/>
        <v>40</v>
      </c>
      <c r="M34">
        <f t="shared" si="60"/>
        <v>0</v>
      </c>
      <c r="N34">
        <f>10*3</f>
        <v>30</v>
      </c>
      <c r="O34">
        <f t="shared" si="61"/>
        <v>90</v>
      </c>
    </row>
    <row r="35" spans="1:15" x14ac:dyDescent="0.25">
      <c r="A35" s="3" t="s">
        <v>209</v>
      </c>
      <c r="B35" s="3">
        <f>1*1</f>
        <v>1</v>
      </c>
      <c r="C35" s="3">
        <f>1*2</f>
        <v>2</v>
      </c>
      <c r="D35" s="3"/>
      <c r="E35" s="2">
        <f t="shared" si="57"/>
        <v>0.33333333333333331</v>
      </c>
      <c r="F35" s="3">
        <f>3+8+7</f>
        <v>18</v>
      </c>
      <c r="G35" s="3">
        <f>12+3+10</f>
        <v>25</v>
      </c>
      <c r="H35">
        <f t="shared" si="58"/>
        <v>-7</v>
      </c>
      <c r="L35">
        <f t="shared" si="59"/>
        <v>10</v>
      </c>
      <c r="M35">
        <f t="shared" si="60"/>
        <v>0</v>
      </c>
      <c r="N35">
        <f t="shared" si="3"/>
        <v>10</v>
      </c>
      <c r="O35">
        <f t="shared" ref="O35" si="69">SUM(I35:N35)</f>
        <v>20</v>
      </c>
    </row>
    <row r="36" spans="1:15" x14ac:dyDescent="0.25">
      <c r="A36" s="3" t="s">
        <v>114</v>
      </c>
      <c r="B36" s="3">
        <f>1*2</f>
        <v>2</v>
      </c>
      <c r="C36" s="3">
        <f>1*4</f>
        <v>4</v>
      </c>
      <c r="D36" s="3"/>
      <c r="E36" s="2">
        <f>(B36)/(B36+C36+D36)</f>
        <v>0.33333333333333331</v>
      </c>
      <c r="F36" s="3">
        <f>2+16+4+4+7+2</f>
        <v>35</v>
      </c>
      <c r="G36" s="3">
        <f>12+2+11+3+8+14</f>
        <v>50</v>
      </c>
      <c r="H36">
        <f t="shared" si="58"/>
        <v>-15</v>
      </c>
      <c r="J36">
        <f>40*1</f>
        <v>40</v>
      </c>
      <c r="K36">
        <f>20*1</f>
        <v>20</v>
      </c>
      <c r="L36">
        <f t="shared" si="59"/>
        <v>20</v>
      </c>
      <c r="M36">
        <f t="shared" si="60"/>
        <v>0</v>
      </c>
      <c r="N36">
        <f>10*2</f>
        <v>20</v>
      </c>
      <c r="O36">
        <f t="shared" ref="O36" si="70">SUM(I36:N36)</f>
        <v>100</v>
      </c>
    </row>
    <row r="37" spans="1:15" x14ac:dyDescent="0.25">
      <c r="A37" s="3" t="s">
        <v>221</v>
      </c>
      <c r="B37" s="3">
        <f>1*4</f>
        <v>4</v>
      </c>
      <c r="C37" s="3"/>
      <c r="D37" s="3"/>
      <c r="E37" s="2">
        <f>(B37)/(B37+C37+D37)</f>
        <v>1</v>
      </c>
      <c r="F37" s="3">
        <f>14+15+9+10</f>
        <v>48</v>
      </c>
      <c r="G37" s="3">
        <f>2+0+2+9</f>
        <v>13</v>
      </c>
      <c r="H37">
        <f t="shared" si="58"/>
        <v>35</v>
      </c>
      <c r="I37">
        <f>60*1</f>
        <v>60</v>
      </c>
      <c r="L37">
        <f t="shared" si="59"/>
        <v>40</v>
      </c>
      <c r="M37">
        <f t="shared" si="60"/>
        <v>0</v>
      </c>
      <c r="N37">
        <f>10*1</f>
        <v>10</v>
      </c>
      <c r="O37">
        <f t="shared" ref="O37" si="71">SUM(I37:N37)</f>
        <v>110</v>
      </c>
    </row>
    <row r="38" spans="1:15" x14ac:dyDescent="0.25">
      <c r="B38" s="3"/>
      <c r="C38" s="3"/>
      <c r="D38" s="3"/>
      <c r="E38" s="2" t="e">
        <f t="shared" si="14"/>
        <v>#DIV/0!</v>
      </c>
      <c r="F38" s="3"/>
      <c r="G38" s="3"/>
      <c r="H38">
        <f t="shared" si="15"/>
        <v>0</v>
      </c>
      <c r="L38">
        <f t="shared" si="16"/>
        <v>0</v>
      </c>
      <c r="M38">
        <f t="shared" si="17"/>
        <v>0</v>
      </c>
      <c r="N38">
        <f t="shared" si="3"/>
        <v>10</v>
      </c>
      <c r="O38">
        <f t="shared" ref="O38" si="72">SUM(I38:N38)</f>
        <v>10</v>
      </c>
    </row>
    <row r="39" spans="1:15" x14ac:dyDescent="0.25">
      <c r="B39" s="3"/>
      <c r="C39" s="3"/>
      <c r="D39" s="3"/>
      <c r="E39" s="2" t="e">
        <f t="shared" si="14"/>
        <v>#DIV/0!</v>
      </c>
      <c r="F39" s="3"/>
      <c r="G39" s="3"/>
      <c r="H39">
        <f t="shared" si="15"/>
        <v>0</v>
      </c>
      <c r="L39">
        <f t="shared" si="16"/>
        <v>0</v>
      </c>
      <c r="M39">
        <f t="shared" si="17"/>
        <v>0</v>
      </c>
      <c r="N39">
        <f t="shared" si="3"/>
        <v>10</v>
      </c>
      <c r="O39">
        <f t="shared" ref="O39" si="73">SUM(I39:N39)</f>
        <v>10</v>
      </c>
    </row>
    <row r="40" spans="1:15" x14ac:dyDescent="0.25">
      <c r="B40" s="3"/>
      <c r="C40" s="3"/>
      <c r="D40" s="3"/>
      <c r="E40" s="2" t="e">
        <f t="shared" si="14"/>
        <v>#DIV/0!</v>
      </c>
      <c r="F40" s="3"/>
      <c r="G40" s="3"/>
      <c r="H40">
        <f t="shared" si="15"/>
        <v>0</v>
      </c>
      <c r="L40">
        <f t="shared" si="16"/>
        <v>0</v>
      </c>
      <c r="M40">
        <f t="shared" si="17"/>
        <v>0</v>
      </c>
      <c r="N40">
        <f t="shared" si="3"/>
        <v>10</v>
      </c>
      <c r="O40">
        <f t="shared" ref="O40" si="74">SUM(I40:N40)</f>
        <v>10</v>
      </c>
    </row>
    <row r="41" spans="1:15" x14ac:dyDescent="0.25">
      <c r="B41" s="3"/>
      <c r="C41" s="3"/>
      <c r="D41" s="3"/>
      <c r="E41" s="2" t="e">
        <f t="shared" si="14"/>
        <v>#DIV/0!</v>
      </c>
      <c r="F41" s="3"/>
      <c r="G41" s="3"/>
      <c r="H41">
        <f t="shared" si="15"/>
        <v>0</v>
      </c>
      <c r="L41">
        <f t="shared" si="16"/>
        <v>0</v>
      </c>
      <c r="M41">
        <f t="shared" si="17"/>
        <v>0</v>
      </c>
      <c r="N41">
        <f t="shared" si="3"/>
        <v>10</v>
      </c>
      <c r="O41">
        <f t="shared" ref="O41" si="75">SUM(I41:N41)</f>
        <v>10</v>
      </c>
    </row>
    <row r="42" spans="1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15"/>
        <v>0</v>
      </c>
      <c r="L42">
        <f t="shared" si="16"/>
        <v>0</v>
      </c>
      <c r="M42">
        <f t="shared" si="17"/>
        <v>0</v>
      </c>
      <c r="N42">
        <f t="shared" si="3"/>
        <v>10</v>
      </c>
      <c r="O42">
        <f t="shared" ref="O42" si="76">SUM(I42:N42)</f>
        <v>10</v>
      </c>
    </row>
    <row r="43" spans="1:15" x14ac:dyDescent="0.25">
      <c r="B43" s="3"/>
      <c r="C43" s="3"/>
      <c r="D43" s="3"/>
      <c r="E43" s="2" t="e">
        <f t="shared" ref="E43:E45" si="77">(B43)/(B43+C43+D43)</f>
        <v>#DIV/0!</v>
      </c>
      <c r="F43" s="3"/>
      <c r="G43" s="3"/>
      <c r="H43">
        <f t="shared" si="15"/>
        <v>0</v>
      </c>
      <c r="L43">
        <f t="shared" si="16"/>
        <v>0</v>
      </c>
      <c r="M43">
        <f t="shared" si="17"/>
        <v>0</v>
      </c>
      <c r="N43">
        <f t="shared" si="3"/>
        <v>10</v>
      </c>
      <c r="O43">
        <f t="shared" ref="O43" si="78">SUM(I43:N43)</f>
        <v>10</v>
      </c>
    </row>
    <row r="44" spans="1:15" x14ac:dyDescent="0.25">
      <c r="B44" s="3"/>
      <c r="C44" s="3"/>
      <c r="D44" s="3"/>
      <c r="E44" s="2" t="e">
        <f t="shared" si="77"/>
        <v>#DIV/0!</v>
      </c>
      <c r="F44" s="3"/>
      <c r="G44" s="3"/>
      <c r="H44">
        <f t="shared" si="15"/>
        <v>0</v>
      </c>
      <c r="L44">
        <f t="shared" si="16"/>
        <v>0</v>
      </c>
      <c r="M44">
        <f t="shared" si="17"/>
        <v>0</v>
      </c>
      <c r="N44">
        <f t="shared" si="3"/>
        <v>10</v>
      </c>
      <c r="O44">
        <f t="shared" ref="O44" si="79">SUM(I44:N44)</f>
        <v>10</v>
      </c>
    </row>
    <row r="45" spans="1:15" x14ac:dyDescent="0.25">
      <c r="B45" s="3"/>
      <c r="C45" s="3"/>
      <c r="D45" s="3"/>
      <c r="E45" s="2" t="e">
        <f t="shared" si="77"/>
        <v>#DIV/0!</v>
      </c>
      <c r="F45" s="3"/>
      <c r="G45" s="3"/>
      <c r="H45">
        <f t="shared" si="15"/>
        <v>0</v>
      </c>
      <c r="L45">
        <f t="shared" si="16"/>
        <v>0</v>
      </c>
      <c r="M45">
        <f t="shared" si="17"/>
        <v>0</v>
      </c>
      <c r="N45">
        <f t="shared" si="3"/>
        <v>10</v>
      </c>
      <c r="O45">
        <f t="shared" ref="O45" si="80">SUM(I45:N45)</f>
        <v>10</v>
      </c>
    </row>
    <row r="46" spans="1:15" x14ac:dyDescent="0.25">
      <c r="B46" s="3"/>
      <c r="C46" s="3"/>
      <c r="D46" s="3"/>
      <c r="E46" s="2" t="e">
        <f>(B46)/(B46+C46+D46)</f>
        <v>#DIV/0!</v>
      </c>
      <c r="F46" s="3"/>
      <c r="G46" s="3"/>
      <c r="H46">
        <f t="shared" si="15"/>
        <v>0</v>
      </c>
      <c r="L46">
        <f t="shared" si="16"/>
        <v>0</v>
      </c>
      <c r="M46">
        <f t="shared" si="17"/>
        <v>0</v>
      </c>
      <c r="N46">
        <f t="shared" si="3"/>
        <v>10</v>
      </c>
      <c r="O46">
        <f t="shared" ref="O46" si="81">SUM(I46:N46)</f>
        <v>10</v>
      </c>
    </row>
    <row r="47" spans="1:15" x14ac:dyDescent="0.25">
      <c r="B47" s="3"/>
      <c r="C47" s="3"/>
      <c r="D47" s="3"/>
      <c r="E47" s="2" t="e">
        <f t="shared" ref="E47:E65" si="82">(B47)/(B47+C47+D47)</f>
        <v>#DIV/0!</v>
      </c>
      <c r="F47" s="3"/>
      <c r="G47" s="3"/>
      <c r="H47">
        <f t="shared" si="15"/>
        <v>0</v>
      </c>
      <c r="L47">
        <f t="shared" si="16"/>
        <v>0</v>
      </c>
      <c r="M47">
        <f t="shared" si="17"/>
        <v>0</v>
      </c>
      <c r="N47">
        <f t="shared" si="3"/>
        <v>10</v>
      </c>
      <c r="O47">
        <f t="shared" ref="O47:O51" si="83">SUM(I47:N47)</f>
        <v>10</v>
      </c>
    </row>
    <row r="48" spans="1:15" x14ac:dyDescent="0.25">
      <c r="B48" s="3"/>
      <c r="C48" s="3"/>
      <c r="D48" s="3"/>
      <c r="E48" s="2" t="e">
        <f>(B48)/(B48+C48+D48)</f>
        <v>#DIV/0!</v>
      </c>
      <c r="F48" s="3"/>
      <c r="G48" s="3"/>
      <c r="H48">
        <f t="shared" si="15"/>
        <v>0</v>
      </c>
      <c r="L48">
        <f t="shared" si="16"/>
        <v>0</v>
      </c>
      <c r="M48">
        <f t="shared" si="17"/>
        <v>0</v>
      </c>
      <c r="N48">
        <f t="shared" si="3"/>
        <v>10</v>
      </c>
      <c r="O48">
        <f t="shared" si="83"/>
        <v>10</v>
      </c>
    </row>
    <row r="49" spans="2:15" x14ac:dyDescent="0.25">
      <c r="B49" s="3"/>
      <c r="C49" s="3"/>
      <c r="D49" s="3"/>
      <c r="E49" s="2" t="e">
        <f t="shared" ref="E49" si="84">(B49)/(B49+C49+D49)</f>
        <v>#DIV/0!</v>
      </c>
      <c r="F49" s="3"/>
      <c r="G49" s="3"/>
      <c r="H49">
        <f>F49-G49</f>
        <v>0</v>
      </c>
      <c r="L49">
        <f t="shared" si="16"/>
        <v>0</v>
      </c>
      <c r="M49">
        <f t="shared" si="17"/>
        <v>0</v>
      </c>
      <c r="N49">
        <f t="shared" si="3"/>
        <v>10</v>
      </c>
      <c r="O49">
        <f t="shared" ref="O49" si="85">SUM(I49:N49)</f>
        <v>10</v>
      </c>
    </row>
    <row r="50" spans="2:15" x14ac:dyDescent="0.25">
      <c r="B50" s="3"/>
      <c r="C50" s="3"/>
      <c r="D50" s="3"/>
      <c r="E50" s="2" t="e">
        <f t="shared" si="82"/>
        <v>#DIV/0!</v>
      </c>
      <c r="F50" s="3"/>
      <c r="G50" s="3"/>
      <c r="H50">
        <f t="shared" si="15"/>
        <v>0</v>
      </c>
      <c r="L50">
        <f t="shared" si="16"/>
        <v>0</v>
      </c>
      <c r="M50">
        <f t="shared" si="17"/>
        <v>0</v>
      </c>
      <c r="O50">
        <f t="shared" si="83"/>
        <v>0</v>
      </c>
    </row>
    <row r="51" spans="2:15" x14ac:dyDescent="0.25">
      <c r="B51" s="3"/>
      <c r="C51" s="3"/>
      <c r="D51" s="3"/>
      <c r="E51" s="2" t="e">
        <f t="shared" si="82"/>
        <v>#DIV/0!</v>
      </c>
      <c r="F51" s="3"/>
      <c r="G51" s="3"/>
      <c r="H51">
        <f t="shared" si="15"/>
        <v>0</v>
      </c>
      <c r="L51">
        <f t="shared" si="16"/>
        <v>0</v>
      </c>
      <c r="M51">
        <f t="shared" si="17"/>
        <v>0</v>
      </c>
      <c r="O51">
        <f t="shared" si="83"/>
        <v>0</v>
      </c>
    </row>
    <row r="52" spans="2:15" x14ac:dyDescent="0.25">
      <c r="B52" s="3"/>
      <c r="C52" s="3"/>
      <c r="D52" s="3"/>
      <c r="E52" s="2" t="e">
        <f t="shared" si="82"/>
        <v>#DIV/0!</v>
      </c>
      <c r="F52" s="3"/>
      <c r="G52" s="3"/>
      <c r="H52">
        <f t="shared" si="15"/>
        <v>0</v>
      </c>
      <c r="L52">
        <f t="shared" si="16"/>
        <v>0</v>
      </c>
      <c r="M52">
        <f t="shared" si="17"/>
        <v>0</v>
      </c>
      <c r="O52">
        <f t="shared" ref="O52:O53" si="86">SUM(I52:N52)</f>
        <v>0</v>
      </c>
    </row>
    <row r="53" spans="2:15" x14ac:dyDescent="0.25">
      <c r="B53" s="3"/>
      <c r="C53" s="3"/>
      <c r="D53" s="3"/>
      <c r="E53" s="2" t="e">
        <f t="shared" si="82"/>
        <v>#DIV/0!</v>
      </c>
      <c r="F53" s="3"/>
      <c r="G53" s="3"/>
      <c r="H53">
        <f t="shared" si="15"/>
        <v>0</v>
      </c>
      <c r="L53">
        <f t="shared" si="16"/>
        <v>0</v>
      </c>
      <c r="M53">
        <f t="shared" si="17"/>
        <v>0</v>
      </c>
      <c r="O53">
        <f t="shared" si="86"/>
        <v>0</v>
      </c>
    </row>
    <row r="54" spans="2:15" x14ac:dyDescent="0.25">
      <c r="B54" s="3"/>
      <c r="C54" s="3"/>
      <c r="D54" s="3"/>
      <c r="E54" s="2" t="e">
        <f t="shared" si="82"/>
        <v>#DIV/0!</v>
      </c>
      <c r="F54" s="3"/>
      <c r="G54" s="3"/>
      <c r="H54">
        <f t="shared" si="15"/>
        <v>0</v>
      </c>
      <c r="L54">
        <f t="shared" si="16"/>
        <v>0</v>
      </c>
      <c r="M54">
        <f t="shared" si="17"/>
        <v>0</v>
      </c>
      <c r="O54">
        <f>SUM(I54:N54)</f>
        <v>0</v>
      </c>
    </row>
    <row r="55" spans="2:15" x14ac:dyDescent="0.25">
      <c r="B55" s="3"/>
      <c r="C55" s="3"/>
      <c r="D55" s="3"/>
      <c r="E55" s="2" t="e">
        <f t="shared" si="82"/>
        <v>#DIV/0!</v>
      </c>
      <c r="F55" s="3"/>
      <c r="G55" s="3"/>
      <c r="H55">
        <f t="shared" si="15"/>
        <v>0</v>
      </c>
      <c r="L55">
        <f t="shared" si="16"/>
        <v>0</v>
      </c>
      <c r="M55">
        <f t="shared" si="17"/>
        <v>0</v>
      </c>
      <c r="O55">
        <f t="shared" ref="O55:O65" si="87">SUM(I55:N55)</f>
        <v>0</v>
      </c>
    </row>
    <row r="56" spans="2:15" x14ac:dyDescent="0.25">
      <c r="B56" s="3"/>
      <c r="C56" s="3"/>
      <c r="D56" s="3"/>
      <c r="E56" s="2" t="e">
        <f t="shared" si="82"/>
        <v>#DIV/0!</v>
      </c>
      <c r="F56" s="3"/>
      <c r="G56" s="3"/>
      <c r="H56">
        <f t="shared" si="15"/>
        <v>0</v>
      </c>
      <c r="L56">
        <f t="shared" si="16"/>
        <v>0</v>
      </c>
      <c r="M56">
        <f t="shared" si="17"/>
        <v>0</v>
      </c>
      <c r="O56">
        <f t="shared" si="87"/>
        <v>0</v>
      </c>
    </row>
    <row r="57" spans="2:15" x14ac:dyDescent="0.25">
      <c r="B57" s="3"/>
      <c r="C57" s="3"/>
      <c r="D57" s="3"/>
      <c r="E57" s="2" t="e">
        <f t="shared" si="82"/>
        <v>#DIV/0!</v>
      </c>
      <c r="F57" s="3"/>
      <c r="G57" s="3"/>
      <c r="H57">
        <f t="shared" si="15"/>
        <v>0</v>
      </c>
      <c r="L57">
        <f t="shared" si="16"/>
        <v>0</v>
      </c>
      <c r="M57">
        <f t="shared" si="17"/>
        <v>0</v>
      </c>
      <c r="O57">
        <f t="shared" si="87"/>
        <v>0</v>
      </c>
    </row>
    <row r="58" spans="2:15" x14ac:dyDescent="0.25">
      <c r="B58" s="3"/>
      <c r="C58" s="3"/>
      <c r="D58" s="3"/>
      <c r="E58" s="2" t="e">
        <f t="shared" si="82"/>
        <v>#DIV/0!</v>
      </c>
      <c r="F58" s="3"/>
      <c r="G58" s="3"/>
      <c r="H58">
        <f t="shared" si="15"/>
        <v>0</v>
      </c>
      <c r="L58">
        <f t="shared" si="16"/>
        <v>0</v>
      </c>
      <c r="M58">
        <f t="shared" si="17"/>
        <v>0</v>
      </c>
      <c r="O58">
        <f t="shared" si="87"/>
        <v>0</v>
      </c>
    </row>
    <row r="59" spans="2:15" x14ac:dyDescent="0.25">
      <c r="B59" s="3"/>
      <c r="C59" s="3"/>
      <c r="D59" s="3"/>
      <c r="E59" s="2" t="e">
        <f t="shared" si="82"/>
        <v>#DIV/0!</v>
      </c>
      <c r="F59" s="3"/>
      <c r="G59" s="3"/>
      <c r="H59">
        <f t="shared" si="15"/>
        <v>0</v>
      </c>
      <c r="L59">
        <f t="shared" si="16"/>
        <v>0</v>
      </c>
      <c r="M59">
        <f t="shared" si="17"/>
        <v>0</v>
      </c>
      <c r="O59">
        <f t="shared" si="87"/>
        <v>0</v>
      </c>
    </row>
    <row r="60" spans="2:15" x14ac:dyDescent="0.25">
      <c r="B60" s="3"/>
      <c r="C60" s="3"/>
      <c r="D60" s="3"/>
      <c r="E60" s="2" t="e">
        <f t="shared" si="82"/>
        <v>#DIV/0!</v>
      </c>
      <c r="F60" s="3"/>
      <c r="G60" s="3"/>
      <c r="H60">
        <f>F60-G60</f>
        <v>0</v>
      </c>
      <c r="L60">
        <f t="shared" si="16"/>
        <v>0</v>
      </c>
      <c r="M60">
        <f t="shared" si="17"/>
        <v>0</v>
      </c>
      <c r="O60">
        <f t="shared" si="87"/>
        <v>0</v>
      </c>
    </row>
    <row r="61" spans="2:15" x14ac:dyDescent="0.25">
      <c r="B61" s="3"/>
      <c r="C61" s="3"/>
      <c r="D61" s="3"/>
      <c r="E61" s="2" t="e">
        <f t="shared" si="82"/>
        <v>#DIV/0!</v>
      </c>
      <c r="F61" s="3"/>
      <c r="G61" s="3"/>
      <c r="H61">
        <f t="shared" si="15"/>
        <v>0</v>
      </c>
      <c r="L61">
        <f t="shared" si="16"/>
        <v>0</v>
      </c>
      <c r="M61">
        <f t="shared" si="17"/>
        <v>0</v>
      </c>
      <c r="O61">
        <f t="shared" si="87"/>
        <v>0</v>
      </c>
    </row>
    <row r="62" spans="2:15" x14ac:dyDescent="0.25">
      <c r="B62" s="3"/>
      <c r="C62" s="3"/>
      <c r="D62" s="3"/>
      <c r="E62" s="2" t="e">
        <f t="shared" si="82"/>
        <v>#DIV/0!</v>
      </c>
      <c r="F62" s="3"/>
      <c r="G62" s="3"/>
      <c r="H62">
        <f t="shared" si="15"/>
        <v>0</v>
      </c>
      <c r="L62">
        <f t="shared" si="16"/>
        <v>0</v>
      </c>
      <c r="M62">
        <f t="shared" si="17"/>
        <v>0</v>
      </c>
      <c r="O62">
        <f t="shared" si="87"/>
        <v>0</v>
      </c>
    </row>
    <row r="63" spans="2:15" x14ac:dyDescent="0.25">
      <c r="B63" s="3"/>
      <c r="C63" s="3"/>
      <c r="D63" s="3"/>
      <c r="E63" s="2" t="e">
        <f t="shared" si="82"/>
        <v>#DIV/0!</v>
      </c>
      <c r="F63" s="3"/>
      <c r="G63" s="3"/>
      <c r="H63">
        <f t="shared" si="15"/>
        <v>0</v>
      </c>
      <c r="L63">
        <f t="shared" si="16"/>
        <v>0</v>
      </c>
      <c r="M63">
        <f t="shared" si="17"/>
        <v>0</v>
      </c>
      <c r="O63">
        <f t="shared" si="87"/>
        <v>0</v>
      </c>
    </row>
    <row r="64" spans="2:15" x14ac:dyDescent="0.25">
      <c r="B64" s="3"/>
      <c r="C64" s="3"/>
      <c r="D64" s="3"/>
      <c r="E64" s="2" t="e">
        <f t="shared" si="82"/>
        <v>#DIV/0!</v>
      </c>
      <c r="F64" s="3"/>
      <c r="G64" s="3"/>
      <c r="H64">
        <f t="shared" si="15"/>
        <v>0</v>
      </c>
      <c r="L64">
        <f t="shared" si="16"/>
        <v>0</v>
      </c>
      <c r="M64">
        <f t="shared" si="17"/>
        <v>0</v>
      </c>
      <c r="O64">
        <f t="shared" si="87"/>
        <v>0</v>
      </c>
    </row>
    <row r="65" spans="2:15" x14ac:dyDescent="0.25">
      <c r="B65" s="3"/>
      <c r="C65" s="3"/>
      <c r="D65" s="3"/>
      <c r="E65" s="2" t="e">
        <f t="shared" si="82"/>
        <v>#DIV/0!</v>
      </c>
      <c r="F65" s="3"/>
      <c r="G65" s="3"/>
      <c r="H65">
        <f t="shared" si="15"/>
        <v>0</v>
      </c>
      <c r="L65">
        <f t="shared" si="16"/>
        <v>0</v>
      </c>
      <c r="M65">
        <f t="shared" si="17"/>
        <v>0</v>
      </c>
      <c r="O65">
        <f t="shared" si="87"/>
        <v>0</v>
      </c>
    </row>
    <row r="66" spans="2:15" x14ac:dyDescent="0.25">
      <c r="B66" s="3"/>
      <c r="C66" s="3"/>
      <c r="D66" s="3"/>
      <c r="E66" s="2" t="e">
        <f t="shared" si="14"/>
        <v>#DIV/0!</v>
      </c>
      <c r="F66" s="3"/>
      <c r="G66" s="3"/>
      <c r="H66">
        <f t="shared" si="15"/>
        <v>0</v>
      </c>
      <c r="L66">
        <f t="shared" si="16"/>
        <v>0</v>
      </c>
      <c r="M66">
        <f t="shared" si="17"/>
        <v>0</v>
      </c>
      <c r="O66">
        <f t="shared" si="18"/>
        <v>0</v>
      </c>
    </row>
    <row r="67" spans="2:15" x14ac:dyDescent="0.25">
      <c r="B67" s="3"/>
      <c r="C67" s="3"/>
      <c r="D67" s="3"/>
      <c r="E67" s="2" t="e">
        <f t="shared" si="14"/>
        <v>#DIV/0!</v>
      </c>
      <c r="F67" s="3"/>
      <c r="G67" s="3"/>
      <c r="H67">
        <f t="shared" si="15"/>
        <v>0</v>
      </c>
      <c r="L67">
        <f t="shared" si="16"/>
        <v>0</v>
      </c>
      <c r="M67">
        <f t="shared" si="17"/>
        <v>0</v>
      </c>
      <c r="O67">
        <f t="shared" ref="O67:O80" si="88">SUM(I67:N67)</f>
        <v>0</v>
      </c>
    </row>
    <row r="68" spans="2:15" x14ac:dyDescent="0.25">
      <c r="B68" s="3"/>
      <c r="C68" s="3"/>
      <c r="D68" s="3"/>
      <c r="E68" s="2" t="e">
        <f t="shared" si="14"/>
        <v>#DIV/0!</v>
      </c>
      <c r="F68" s="3"/>
      <c r="G68" s="3"/>
      <c r="H68">
        <f t="shared" si="15"/>
        <v>0</v>
      </c>
      <c r="L68">
        <f t="shared" si="16"/>
        <v>0</v>
      </c>
      <c r="M68">
        <f t="shared" si="17"/>
        <v>0</v>
      </c>
      <c r="O68">
        <f t="shared" si="88"/>
        <v>0</v>
      </c>
    </row>
    <row r="69" spans="2:15" x14ac:dyDescent="0.25">
      <c r="B69" s="3"/>
      <c r="C69" s="3"/>
      <c r="D69" s="3"/>
      <c r="E69" s="2" t="e">
        <f t="shared" si="14"/>
        <v>#DIV/0!</v>
      </c>
      <c r="F69" s="3"/>
      <c r="G69" s="3"/>
      <c r="H69">
        <f t="shared" si="15"/>
        <v>0</v>
      </c>
      <c r="L69">
        <f t="shared" si="16"/>
        <v>0</v>
      </c>
      <c r="M69">
        <f t="shared" si="17"/>
        <v>0</v>
      </c>
      <c r="O69">
        <f t="shared" si="88"/>
        <v>0</v>
      </c>
    </row>
    <row r="70" spans="2:15" x14ac:dyDescent="0.25">
      <c r="B70" s="3"/>
      <c r="C70" s="3"/>
      <c r="D70" s="3"/>
      <c r="E70" s="2" t="e">
        <f t="shared" si="14"/>
        <v>#DIV/0!</v>
      </c>
      <c r="F70" s="3"/>
      <c r="G70" s="3"/>
      <c r="H70">
        <f t="shared" si="15"/>
        <v>0</v>
      </c>
      <c r="L70">
        <f t="shared" si="16"/>
        <v>0</v>
      </c>
      <c r="M70">
        <f t="shared" si="17"/>
        <v>0</v>
      </c>
      <c r="O70">
        <f t="shared" si="88"/>
        <v>0</v>
      </c>
    </row>
    <row r="71" spans="2:15" x14ac:dyDescent="0.25">
      <c r="B71" s="3"/>
      <c r="C71" s="3"/>
      <c r="D71" s="3"/>
      <c r="E71" s="2" t="e">
        <f t="shared" si="14"/>
        <v>#DIV/0!</v>
      </c>
      <c r="F71" s="3"/>
      <c r="G71" s="3"/>
      <c r="H71">
        <f t="shared" si="15"/>
        <v>0</v>
      </c>
      <c r="L71">
        <f t="shared" si="16"/>
        <v>0</v>
      </c>
      <c r="M71">
        <f t="shared" si="17"/>
        <v>0</v>
      </c>
      <c r="O71">
        <f t="shared" si="88"/>
        <v>0</v>
      </c>
    </row>
    <row r="72" spans="2:15" x14ac:dyDescent="0.25">
      <c r="B72" s="3"/>
      <c r="C72" s="3"/>
      <c r="D72" s="3"/>
      <c r="E72" s="2" t="e">
        <f t="shared" si="14"/>
        <v>#DIV/0!</v>
      </c>
      <c r="F72" s="3"/>
      <c r="G72" s="3"/>
      <c r="H72">
        <f t="shared" si="15"/>
        <v>0</v>
      </c>
      <c r="L72">
        <f t="shared" si="16"/>
        <v>0</v>
      </c>
      <c r="M72">
        <f t="shared" si="17"/>
        <v>0</v>
      </c>
      <c r="O72">
        <f t="shared" si="88"/>
        <v>0</v>
      </c>
    </row>
    <row r="73" spans="2:15" x14ac:dyDescent="0.25">
      <c r="B73" s="3"/>
      <c r="C73" s="3"/>
      <c r="D73" s="3"/>
      <c r="E73" s="2" t="e">
        <f t="shared" si="14"/>
        <v>#DIV/0!</v>
      </c>
      <c r="F73" s="3"/>
      <c r="G73" s="3"/>
      <c r="H73">
        <f t="shared" si="15"/>
        <v>0</v>
      </c>
      <c r="L73">
        <f t="shared" si="16"/>
        <v>0</v>
      </c>
      <c r="M73">
        <f t="shared" si="17"/>
        <v>0</v>
      </c>
      <c r="O73">
        <f t="shared" si="88"/>
        <v>0</v>
      </c>
    </row>
    <row r="74" spans="2:15" x14ac:dyDescent="0.25">
      <c r="B74" s="3"/>
      <c r="C74" s="3"/>
      <c r="D74" s="3"/>
      <c r="E74" s="2" t="e">
        <f t="shared" si="14"/>
        <v>#DIV/0!</v>
      </c>
      <c r="F74" s="3"/>
      <c r="G74" s="3"/>
      <c r="H74">
        <f t="shared" si="15"/>
        <v>0</v>
      </c>
      <c r="L74">
        <f t="shared" si="16"/>
        <v>0</v>
      </c>
      <c r="M74">
        <f t="shared" si="17"/>
        <v>0</v>
      </c>
      <c r="O74">
        <f t="shared" si="88"/>
        <v>0</v>
      </c>
    </row>
    <row r="75" spans="2:15" x14ac:dyDescent="0.25">
      <c r="B75" s="3"/>
      <c r="C75" s="3"/>
      <c r="D75" s="3"/>
      <c r="E75" s="2" t="e">
        <f t="shared" si="14"/>
        <v>#DIV/0!</v>
      </c>
      <c r="F75" s="3"/>
      <c r="G75" s="3"/>
      <c r="H75">
        <f t="shared" si="15"/>
        <v>0</v>
      </c>
      <c r="L75">
        <f t="shared" si="16"/>
        <v>0</v>
      </c>
      <c r="M75">
        <f t="shared" si="17"/>
        <v>0</v>
      </c>
      <c r="O75">
        <f t="shared" si="88"/>
        <v>0</v>
      </c>
    </row>
    <row r="76" spans="2:15" x14ac:dyDescent="0.25">
      <c r="B76" s="3"/>
      <c r="C76" s="3"/>
      <c r="D76" s="3"/>
      <c r="E76" s="2" t="e">
        <f t="shared" si="14"/>
        <v>#DIV/0!</v>
      </c>
      <c r="F76" s="3"/>
      <c r="G76" s="3"/>
      <c r="H76">
        <f t="shared" si="15"/>
        <v>0</v>
      </c>
      <c r="L76">
        <f t="shared" si="16"/>
        <v>0</v>
      </c>
      <c r="M76">
        <f t="shared" si="17"/>
        <v>0</v>
      </c>
      <c r="O76">
        <f t="shared" si="88"/>
        <v>0</v>
      </c>
    </row>
    <row r="77" spans="2:15" x14ac:dyDescent="0.25">
      <c r="B77" s="3"/>
      <c r="C77" s="3"/>
      <c r="D77" s="3"/>
      <c r="E77" s="2" t="e">
        <f t="shared" si="14"/>
        <v>#DIV/0!</v>
      </c>
      <c r="F77" s="3"/>
      <c r="G77" s="3"/>
      <c r="H77">
        <f t="shared" si="15"/>
        <v>0</v>
      </c>
      <c r="L77">
        <f t="shared" si="16"/>
        <v>0</v>
      </c>
      <c r="M77">
        <f t="shared" si="17"/>
        <v>0</v>
      </c>
      <c r="O77">
        <f t="shared" si="88"/>
        <v>0</v>
      </c>
    </row>
    <row r="78" spans="2:15" x14ac:dyDescent="0.25">
      <c r="B78" s="3"/>
      <c r="C78" s="3"/>
      <c r="D78" s="3"/>
      <c r="E78" s="2" t="e">
        <f t="shared" si="14"/>
        <v>#DIV/0!</v>
      </c>
      <c r="F78" s="3"/>
      <c r="G78" s="3"/>
      <c r="H78">
        <f t="shared" si="15"/>
        <v>0</v>
      </c>
      <c r="L78">
        <f t="shared" si="16"/>
        <v>0</v>
      </c>
      <c r="M78">
        <f t="shared" si="17"/>
        <v>0</v>
      </c>
      <c r="O78">
        <f t="shared" si="88"/>
        <v>0</v>
      </c>
    </row>
    <row r="79" spans="2:15" x14ac:dyDescent="0.25">
      <c r="B79" s="3"/>
      <c r="C79" s="3"/>
      <c r="D79" s="3"/>
      <c r="E79" s="2" t="e">
        <f t="shared" si="14"/>
        <v>#DIV/0!</v>
      </c>
      <c r="F79" s="3"/>
      <c r="G79" s="3"/>
      <c r="H79">
        <f t="shared" si="15"/>
        <v>0</v>
      </c>
      <c r="L79">
        <f t="shared" si="16"/>
        <v>0</v>
      </c>
      <c r="M79">
        <f t="shared" si="17"/>
        <v>0</v>
      </c>
      <c r="O79">
        <f t="shared" si="88"/>
        <v>0</v>
      </c>
    </row>
    <row r="80" spans="2:15" x14ac:dyDescent="0.25">
      <c r="B80" s="3"/>
      <c r="C80" s="3"/>
      <c r="D80" s="3"/>
      <c r="E80" s="2" t="e">
        <f t="shared" si="14"/>
        <v>#DIV/0!</v>
      </c>
      <c r="F80" s="3"/>
      <c r="G80" s="3"/>
      <c r="H80">
        <f t="shared" si="15"/>
        <v>0</v>
      </c>
      <c r="L80">
        <f t="shared" si="16"/>
        <v>0</v>
      </c>
      <c r="M80">
        <f t="shared" si="17"/>
        <v>0</v>
      </c>
      <c r="O80">
        <f t="shared" si="88"/>
        <v>0</v>
      </c>
    </row>
    <row r="81" spans="2:15" x14ac:dyDescent="0.25">
      <c r="B81" s="3"/>
      <c r="C81" s="3"/>
      <c r="D81" s="3"/>
      <c r="E81" s="2" t="e">
        <f t="shared" si="14"/>
        <v>#DIV/0!</v>
      </c>
      <c r="F81" s="3"/>
      <c r="G81" s="3"/>
      <c r="H81">
        <f t="shared" si="15"/>
        <v>0</v>
      </c>
      <c r="L81">
        <f t="shared" si="16"/>
        <v>0</v>
      </c>
      <c r="M81">
        <f t="shared" si="17"/>
        <v>0</v>
      </c>
      <c r="O81">
        <f t="shared" si="18"/>
        <v>0</v>
      </c>
    </row>
    <row r="82" spans="2:15" x14ac:dyDescent="0.25">
      <c r="B82" s="3"/>
      <c r="C82" s="3"/>
      <c r="D82" s="3"/>
      <c r="E82" s="2" t="e">
        <f t="shared" si="14"/>
        <v>#DIV/0!</v>
      </c>
      <c r="F82" s="3"/>
      <c r="G82" s="3"/>
      <c r="H82">
        <f t="shared" si="15"/>
        <v>0</v>
      </c>
      <c r="L82">
        <f t="shared" si="16"/>
        <v>0</v>
      </c>
      <c r="M82">
        <f t="shared" si="17"/>
        <v>0</v>
      </c>
      <c r="O82">
        <f t="shared" si="18"/>
        <v>0</v>
      </c>
    </row>
    <row r="83" spans="2:15" x14ac:dyDescent="0.25">
      <c r="B83" s="3"/>
      <c r="C83" s="3"/>
      <c r="D83" s="3"/>
      <c r="E83" s="2" t="e">
        <f t="shared" si="14"/>
        <v>#DIV/0!</v>
      </c>
      <c r="F83" s="3"/>
      <c r="G83" s="3"/>
      <c r="H83">
        <f>F83-G83</f>
        <v>0</v>
      </c>
      <c r="L83">
        <f t="shared" si="16"/>
        <v>0</v>
      </c>
      <c r="M83">
        <f t="shared" si="17"/>
        <v>0</v>
      </c>
      <c r="O83">
        <f t="shared" ref="O83" si="89">SUM(I83:N83)</f>
        <v>0</v>
      </c>
    </row>
    <row r="84" spans="2:15" x14ac:dyDescent="0.25">
      <c r="B84" s="3"/>
      <c r="C84" s="3"/>
      <c r="D84" s="3"/>
      <c r="E84" s="2" t="e">
        <f t="shared" si="14"/>
        <v>#DIV/0!</v>
      </c>
      <c r="F84" s="3"/>
      <c r="G84" s="3"/>
      <c r="H84">
        <f>F84-G84</f>
        <v>0</v>
      </c>
      <c r="L84">
        <f t="shared" si="16"/>
        <v>0</v>
      </c>
      <c r="M84">
        <f t="shared" si="17"/>
        <v>0</v>
      </c>
      <c r="O84">
        <f t="shared" si="18"/>
        <v>0</v>
      </c>
    </row>
    <row r="85" spans="2:15" x14ac:dyDescent="0.25">
      <c r="B85" s="3"/>
      <c r="C85" s="3"/>
      <c r="D85" s="3"/>
      <c r="E85" s="2" t="e">
        <f t="shared" si="14"/>
        <v>#DIV/0!</v>
      </c>
      <c r="F85" s="3"/>
      <c r="G85" s="3"/>
      <c r="H85">
        <f t="shared" ref="H85:H132" si="90">F85-G85</f>
        <v>0</v>
      </c>
      <c r="L85">
        <f t="shared" si="16"/>
        <v>0</v>
      </c>
      <c r="M85">
        <f t="shared" si="17"/>
        <v>0</v>
      </c>
      <c r="O85">
        <f t="shared" ref="O85:O87" si="91">SUM(I85:N85)</f>
        <v>0</v>
      </c>
    </row>
    <row r="86" spans="2:15" x14ac:dyDescent="0.25">
      <c r="B86" s="3"/>
      <c r="C86" s="3"/>
      <c r="D86" s="3"/>
      <c r="E86" s="2" t="e">
        <f t="shared" si="14"/>
        <v>#DIV/0!</v>
      </c>
      <c r="F86" s="3"/>
      <c r="G86" s="3"/>
      <c r="H86">
        <f t="shared" si="90"/>
        <v>0</v>
      </c>
      <c r="L86">
        <f t="shared" si="16"/>
        <v>0</v>
      </c>
      <c r="M86">
        <f t="shared" si="17"/>
        <v>0</v>
      </c>
      <c r="O86">
        <f t="shared" si="91"/>
        <v>0</v>
      </c>
    </row>
    <row r="87" spans="2:15" x14ac:dyDescent="0.25">
      <c r="B87" s="3"/>
      <c r="C87" s="3"/>
      <c r="D87" s="3"/>
      <c r="E87" s="2" t="e">
        <f t="shared" si="14"/>
        <v>#DIV/0!</v>
      </c>
      <c r="F87" s="3"/>
      <c r="G87" s="3"/>
      <c r="H87">
        <f t="shared" si="90"/>
        <v>0</v>
      </c>
      <c r="L87">
        <f t="shared" si="16"/>
        <v>0</v>
      </c>
      <c r="M87">
        <f t="shared" si="17"/>
        <v>0</v>
      </c>
      <c r="O87">
        <f t="shared" si="91"/>
        <v>0</v>
      </c>
    </row>
    <row r="88" spans="2:15" x14ac:dyDescent="0.25">
      <c r="B88" s="3"/>
      <c r="C88" s="3"/>
      <c r="D88" s="3"/>
      <c r="E88" s="2" t="e">
        <f t="shared" si="14"/>
        <v>#DIV/0!</v>
      </c>
      <c r="F88" s="3"/>
      <c r="G88" s="3"/>
      <c r="H88">
        <f t="shared" si="90"/>
        <v>0</v>
      </c>
      <c r="L88">
        <f t="shared" si="16"/>
        <v>0</v>
      </c>
      <c r="M88">
        <f t="shared" si="17"/>
        <v>0</v>
      </c>
      <c r="O88">
        <f t="shared" si="18"/>
        <v>0</v>
      </c>
    </row>
    <row r="89" spans="2:15" x14ac:dyDescent="0.25">
      <c r="B89" s="3"/>
      <c r="C89" s="3"/>
      <c r="D89" s="3"/>
      <c r="E89" s="2" t="e">
        <f t="shared" si="14"/>
        <v>#DIV/0!</v>
      </c>
      <c r="F89" s="3"/>
      <c r="G89" s="3"/>
      <c r="H89">
        <f t="shared" si="90"/>
        <v>0</v>
      </c>
      <c r="L89">
        <f t="shared" si="16"/>
        <v>0</v>
      </c>
      <c r="M89">
        <f t="shared" si="17"/>
        <v>0</v>
      </c>
      <c r="O89">
        <f t="shared" si="18"/>
        <v>0</v>
      </c>
    </row>
    <row r="90" spans="2:15" x14ac:dyDescent="0.25">
      <c r="B90" s="3"/>
      <c r="C90" s="3"/>
      <c r="D90" s="3"/>
      <c r="E90" s="2" t="e">
        <f t="shared" si="14"/>
        <v>#DIV/0!</v>
      </c>
      <c r="F90" s="3"/>
      <c r="G90" s="3"/>
      <c r="H90">
        <f t="shared" si="90"/>
        <v>0</v>
      </c>
      <c r="L90">
        <f t="shared" si="16"/>
        <v>0</v>
      </c>
      <c r="M90">
        <f t="shared" si="17"/>
        <v>0</v>
      </c>
      <c r="O90">
        <f t="shared" si="18"/>
        <v>0</v>
      </c>
    </row>
    <row r="91" spans="2:15" x14ac:dyDescent="0.25">
      <c r="B91" s="3"/>
      <c r="C91" s="3"/>
      <c r="D91" s="3"/>
      <c r="E91" s="2" t="e">
        <f t="shared" si="14"/>
        <v>#DIV/0!</v>
      </c>
      <c r="F91" s="3"/>
      <c r="G91" s="3"/>
      <c r="H91">
        <f t="shared" si="90"/>
        <v>0</v>
      </c>
      <c r="L91">
        <f t="shared" si="16"/>
        <v>0</v>
      </c>
      <c r="M91">
        <f t="shared" si="17"/>
        <v>0</v>
      </c>
      <c r="O91">
        <f t="shared" si="18"/>
        <v>0</v>
      </c>
    </row>
    <row r="92" spans="2:15" x14ac:dyDescent="0.25">
      <c r="B92" s="3"/>
      <c r="C92" s="3"/>
      <c r="D92" s="3"/>
      <c r="E92" s="2" t="e">
        <f t="shared" si="14"/>
        <v>#DIV/0!</v>
      </c>
      <c r="F92" s="3"/>
      <c r="G92" s="3"/>
      <c r="H92">
        <f t="shared" si="90"/>
        <v>0</v>
      </c>
      <c r="L92">
        <f t="shared" si="16"/>
        <v>0</v>
      </c>
      <c r="M92">
        <f t="shared" si="17"/>
        <v>0</v>
      </c>
      <c r="O92">
        <f t="shared" si="18"/>
        <v>0</v>
      </c>
    </row>
    <row r="93" spans="2:15" x14ac:dyDescent="0.25">
      <c r="B93" s="3"/>
      <c r="C93" s="3"/>
      <c r="D93" s="3"/>
      <c r="E93" s="2" t="e">
        <f t="shared" si="14"/>
        <v>#DIV/0!</v>
      </c>
      <c r="F93" s="3"/>
      <c r="G93" s="3"/>
      <c r="H93">
        <f t="shared" si="90"/>
        <v>0</v>
      </c>
      <c r="L93">
        <f t="shared" si="16"/>
        <v>0</v>
      </c>
      <c r="M93">
        <f t="shared" si="17"/>
        <v>0</v>
      </c>
      <c r="O93">
        <f t="shared" si="18"/>
        <v>0</v>
      </c>
    </row>
    <row r="94" spans="2:15" x14ac:dyDescent="0.25">
      <c r="B94" s="3"/>
      <c r="C94" s="3"/>
      <c r="D94" s="3"/>
      <c r="E94" s="2" t="e">
        <f t="shared" si="14"/>
        <v>#DIV/0!</v>
      </c>
      <c r="F94" s="3"/>
      <c r="G94" s="3"/>
      <c r="H94">
        <f t="shared" si="90"/>
        <v>0</v>
      </c>
      <c r="L94">
        <f t="shared" si="16"/>
        <v>0</v>
      </c>
      <c r="M94">
        <f t="shared" si="17"/>
        <v>0</v>
      </c>
      <c r="O94">
        <f t="shared" si="18"/>
        <v>0</v>
      </c>
    </row>
    <row r="95" spans="2:15" x14ac:dyDescent="0.25">
      <c r="B95" s="3"/>
      <c r="C95" s="3"/>
      <c r="D95" s="3"/>
      <c r="E95" s="2" t="e">
        <f t="shared" si="14"/>
        <v>#DIV/0!</v>
      </c>
      <c r="F95" s="3"/>
      <c r="G95" s="3"/>
      <c r="H95">
        <f t="shared" si="90"/>
        <v>0</v>
      </c>
      <c r="L95">
        <f t="shared" si="16"/>
        <v>0</v>
      </c>
      <c r="M95">
        <f t="shared" si="17"/>
        <v>0</v>
      </c>
      <c r="O95">
        <f t="shared" si="18"/>
        <v>0</v>
      </c>
    </row>
    <row r="96" spans="2:15" x14ac:dyDescent="0.25">
      <c r="B96" s="3"/>
      <c r="C96" s="3"/>
      <c r="D96" s="3"/>
      <c r="E96" s="2" t="e">
        <f t="shared" si="14"/>
        <v>#DIV/0!</v>
      </c>
      <c r="F96" s="3"/>
      <c r="G96" s="3"/>
      <c r="H96">
        <f t="shared" si="90"/>
        <v>0</v>
      </c>
      <c r="L96">
        <f t="shared" si="16"/>
        <v>0</v>
      </c>
      <c r="M96">
        <f t="shared" si="17"/>
        <v>0</v>
      </c>
      <c r="O96">
        <f t="shared" si="18"/>
        <v>0</v>
      </c>
    </row>
    <row r="97" spans="2:15" x14ac:dyDescent="0.25">
      <c r="B97" s="3"/>
      <c r="C97" s="3"/>
      <c r="D97" s="3"/>
      <c r="E97" s="2" t="e">
        <f t="shared" si="14"/>
        <v>#DIV/0!</v>
      </c>
      <c r="F97" s="3"/>
      <c r="G97" s="3"/>
      <c r="H97">
        <f t="shared" si="90"/>
        <v>0</v>
      </c>
      <c r="L97">
        <f t="shared" si="16"/>
        <v>0</v>
      </c>
      <c r="M97">
        <f t="shared" si="17"/>
        <v>0</v>
      </c>
      <c r="O97">
        <f t="shared" si="18"/>
        <v>0</v>
      </c>
    </row>
    <row r="98" spans="2:15" x14ac:dyDescent="0.25">
      <c r="B98" s="3"/>
      <c r="C98" s="3"/>
      <c r="D98" s="3"/>
      <c r="E98" s="2" t="e">
        <f t="shared" si="14"/>
        <v>#DIV/0!</v>
      </c>
      <c r="F98" s="3"/>
      <c r="G98" s="3"/>
      <c r="H98">
        <f t="shared" si="90"/>
        <v>0</v>
      </c>
      <c r="L98">
        <f t="shared" si="16"/>
        <v>0</v>
      </c>
      <c r="M98">
        <f t="shared" si="17"/>
        <v>0</v>
      </c>
      <c r="O98">
        <f t="shared" si="18"/>
        <v>0</v>
      </c>
    </row>
    <row r="99" spans="2:15" x14ac:dyDescent="0.25">
      <c r="B99" s="3"/>
      <c r="C99" s="3"/>
      <c r="D99" s="3"/>
      <c r="E99" s="2" t="e">
        <f t="shared" si="14"/>
        <v>#DIV/0!</v>
      </c>
      <c r="F99" s="3"/>
      <c r="G99" s="3"/>
      <c r="H99">
        <f t="shared" si="90"/>
        <v>0</v>
      </c>
      <c r="L99">
        <f t="shared" si="16"/>
        <v>0</v>
      </c>
      <c r="M99">
        <f t="shared" si="17"/>
        <v>0</v>
      </c>
      <c r="O99">
        <f t="shared" si="18"/>
        <v>0</v>
      </c>
    </row>
    <row r="100" spans="2:15" x14ac:dyDescent="0.25">
      <c r="B100" s="3"/>
      <c r="C100" s="3"/>
      <c r="D100" s="3"/>
      <c r="E100" s="2" t="e">
        <f t="shared" si="14"/>
        <v>#DIV/0!</v>
      </c>
      <c r="F100" s="3"/>
      <c r="G100" s="3"/>
      <c r="H100">
        <f t="shared" si="90"/>
        <v>0</v>
      </c>
      <c r="L100">
        <f t="shared" si="16"/>
        <v>0</v>
      </c>
      <c r="M100">
        <f t="shared" si="17"/>
        <v>0</v>
      </c>
      <c r="O100">
        <f t="shared" si="18"/>
        <v>0</v>
      </c>
    </row>
    <row r="101" spans="2:15" x14ac:dyDescent="0.25">
      <c r="B101" s="3"/>
      <c r="C101" s="3"/>
      <c r="D101" s="3"/>
      <c r="E101" s="2" t="e">
        <f t="shared" si="14"/>
        <v>#DIV/0!</v>
      </c>
      <c r="F101" s="3"/>
      <c r="G101" s="3"/>
      <c r="H101">
        <f t="shared" si="90"/>
        <v>0</v>
      </c>
      <c r="L101">
        <f t="shared" si="16"/>
        <v>0</v>
      </c>
      <c r="M101">
        <f t="shared" si="17"/>
        <v>0</v>
      </c>
      <c r="O101">
        <f t="shared" si="18"/>
        <v>0</v>
      </c>
    </row>
    <row r="102" spans="2:15" x14ac:dyDescent="0.25">
      <c r="B102" s="3"/>
      <c r="C102" s="3"/>
      <c r="D102" s="3"/>
      <c r="E102" s="2" t="e">
        <f t="shared" si="14"/>
        <v>#DIV/0!</v>
      </c>
      <c r="F102" s="3"/>
      <c r="G102" s="3"/>
      <c r="H102">
        <f t="shared" si="90"/>
        <v>0</v>
      </c>
      <c r="L102">
        <f t="shared" si="16"/>
        <v>0</v>
      </c>
      <c r="M102">
        <f t="shared" si="17"/>
        <v>0</v>
      </c>
      <c r="O102">
        <f t="shared" si="18"/>
        <v>0</v>
      </c>
    </row>
    <row r="103" spans="2:15" x14ac:dyDescent="0.25">
      <c r="B103" s="3"/>
      <c r="C103" s="3"/>
      <c r="D103" s="3"/>
      <c r="E103" s="2" t="e">
        <f t="shared" si="14"/>
        <v>#DIV/0!</v>
      </c>
      <c r="F103" s="3"/>
      <c r="G103" s="3"/>
      <c r="H103">
        <f t="shared" si="90"/>
        <v>0</v>
      </c>
      <c r="L103">
        <f t="shared" si="16"/>
        <v>0</v>
      </c>
      <c r="M103">
        <f t="shared" si="17"/>
        <v>0</v>
      </c>
      <c r="O103">
        <f t="shared" si="18"/>
        <v>0</v>
      </c>
    </row>
    <row r="104" spans="2:15" x14ac:dyDescent="0.25">
      <c r="B104" s="3"/>
      <c r="C104" s="3"/>
      <c r="D104" s="3"/>
      <c r="E104" s="2" t="e">
        <f t="shared" si="14"/>
        <v>#DIV/0!</v>
      </c>
      <c r="F104" s="3"/>
      <c r="G104" s="3"/>
      <c r="H104">
        <f>F104-G104</f>
        <v>0</v>
      </c>
      <c r="L104">
        <f t="shared" si="16"/>
        <v>0</v>
      </c>
      <c r="M104">
        <f t="shared" si="17"/>
        <v>0</v>
      </c>
      <c r="O104">
        <f t="shared" si="18"/>
        <v>0</v>
      </c>
    </row>
    <row r="105" spans="2:15" x14ac:dyDescent="0.25">
      <c r="B105" s="3"/>
      <c r="C105" s="3"/>
      <c r="D105" s="3"/>
      <c r="E105" s="2" t="e">
        <f t="shared" si="14"/>
        <v>#DIV/0!</v>
      </c>
      <c r="F105" s="3"/>
      <c r="G105" s="3"/>
      <c r="H105">
        <f t="shared" ref="H105" si="92">F105-G105</f>
        <v>0</v>
      </c>
      <c r="L105">
        <f t="shared" si="16"/>
        <v>0</v>
      </c>
      <c r="M105">
        <f t="shared" si="17"/>
        <v>0</v>
      </c>
      <c r="O105">
        <f t="shared" si="18"/>
        <v>0</v>
      </c>
    </row>
    <row r="106" spans="2:15" x14ac:dyDescent="0.25">
      <c r="B106" s="3"/>
      <c r="C106" s="3"/>
      <c r="D106" s="3"/>
      <c r="E106" s="2" t="e">
        <f t="shared" si="14"/>
        <v>#DIV/0!</v>
      </c>
      <c r="F106" s="3"/>
      <c r="G106" s="3"/>
      <c r="H106">
        <f t="shared" si="90"/>
        <v>0</v>
      </c>
      <c r="L106">
        <f t="shared" si="16"/>
        <v>0</v>
      </c>
      <c r="M106">
        <f t="shared" si="17"/>
        <v>0</v>
      </c>
      <c r="O106">
        <f t="shared" si="18"/>
        <v>0</v>
      </c>
    </row>
    <row r="107" spans="2:15" x14ac:dyDescent="0.25">
      <c r="B107" s="3"/>
      <c r="C107" s="3"/>
      <c r="D107" s="3"/>
      <c r="E107" s="2" t="e">
        <f t="shared" si="14"/>
        <v>#DIV/0!</v>
      </c>
      <c r="F107" s="3"/>
      <c r="G107" s="3"/>
      <c r="H107">
        <f t="shared" si="90"/>
        <v>0</v>
      </c>
      <c r="L107">
        <f t="shared" si="16"/>
        <v>0</v>
      </c>
      <c r="M107">
        <f t="shared" si="17"/>
        <v>0</v>
      </c>
      <c r="O107">
        <f t="shared" si="18"/>
        <v>0</v>
      </c>
    </row>
    <row r="108" spans="2:15" x14ac:dyDescent="0.25">
      <c r="B108" s="3"/>
      <c r="C108" s="3"/>
      <c r="D108" s="3"/>
      <c r="E108" s="2" t="e">
        <f t="shared" si="14"/>
        <v>#DIV/0!</v>
      </c>
      <c r="F108" s="3"/>
      <c r="G108" s="3"/>
      <c r="H108">
        <f t="shared" si="90"/>
        <v>0</v>
      </c>
      <c r="L108">
        <f t="shared" si="16"/>
        <v>0</v>
      </c>
      <c r="M108">
        <f t="shared" si="17"/>
        <v>0</v>
      </c>
      <c r="O108">
        <f t="shared" si="18"/>
        <v>0</v>
      </c>
    </row>
    <row r="109" spans="2:15" x14ac:dyDescent="0.25">
      <c r="B109" s="3"/>
      <c r="C109" s="3"/>
      <c r="D109" s="3"/>
      <c r="E109" s="2" t="e">
        <f t="shared" si="14"/>
        <v>#DIV/0!</v>
      </c>
      <c r="F109" s="3"/>
      <c r="G109" s="3"/>
      <c r="H109">
        <f t="shared" si="90"/>
        <v>0</v>
      </c>
      <c r="L109">
        <f t="shared" si="16"/>
        <v>0</v>
      </c>
      <c r="M109">
        <f t="shared" si="17"/>
        <v>0</v>
      </c>
      <c r="O109">
        <f t="shared" si="18"/>
        <v>0</v>
      </c>
    </row>
    <row r="110" spans="2:15" x14ac:dyDescent="0.25">
      <c r="B110" s="3"/>
      <c r="C110" s="3"/>
      <c r="D110" s="3"/>
      <c r="E110" s="2" t="e">
        <f t="shared" si="14"/>
        <v>#DIV/0!</v>
      </c>
      <c r="F110" s="3"/>
      <c r="G110" s="3"/>
      <c r="H110">
        <f t="shared" si="90"/>
        <v>0</v>
      </c>
      <c r="L110">
        <f t="shared" si="16"/>
        <v>0</v>
      </c>
      <c r="M110">
        <f t="shared" si="17"/>
        <v>0</v>
      </c>
      <c r="O110">
        <f t="shared" si="18"/>
        <v>0</v>
      </c>
    </row>
    <row r="111" spans="2:15" x14ac:dyDescent="0.25">
      <c r="B111" s="3"/>
      <c r="C111" s="3"/>
      <c r="D111" s="3"/>
      <c r="E111" s="2" t="e">
        <f t="shared" si="14"/>
        <v>#DIV/0!</v>
      </c>
      <c r="F111" s="3"/>
      <c r="G111" s="3"/>
      <c r="H111">
        <f t="shared" si="90"/>
        <v>0</v>
      </c>
      <c r="L111">
        <f t="shared" si="16"/>
        <v>0</v>
      </c>
      <c r="M111">
        <f t="shared" si="17"/>
        <v>0</v>
      </c>
      <c r="O111">
        <f t="shared" si="18"/>
        <v>0</v>
      </c>
    </row>
    <row r="112" spans="2:15" x14ac:dyDescent="0.25">
      <c r="B112" s="3"/>
      <c r="C112" s="3"/>
      <c r="D112" s="3"/>
      <c r="E112" s="2" t="e">
        <f t="shared" si="14"/>
        <v>#DIV/0!</v>
      </c>
      <c r="F112" s="3"/>
      <c r="G112" s="3"/>
      <c r="H112">
        <f t="shared" si="90"/>
        <v>0</v>
      </c>
      <c r="L112">
        <f t="shared" si="16"/>
        <v>0</v>
      </c>
      <c r="M112">
        <f t="shared" si="17"/>
        <v>0</v>
      </c>
      <c r="O112">
        <f t="shared" si="18"/>
        <v>0</v>
      </c>
    </row>
    <row r="113" spans="2:15" x14ac:dyDescent="0.25">
      <c r="B113" s="3"/>
      <c r="C113" s="3"/>
      <c r="D113" s="3"/>
      <c r="E113" s="2" t="e">
        <f t="shared" si="14"/>
        <v>#DIV/0!</v>
      </c>
      <c r="F113" s="3"/>
      <c r="G113" s="3"/>
      <c r="H113">
        <f t="shared" si="90"/>
        <v>0</v>
      </c>
      <c r="L113">
        <f t="shared" si="16"/>
        <v>0</v>
      </c>
      <c r="M113">
        <f t="shared" si="17"/>
        <v>0</v>
      </c>
      <c r="O113">
        <f t="shared" si="18"/>
        <v>0</v>
      </c>
    </row>
    <row r="114" spans="2:15" x14ac:dyDescent="0.25">
      <c r="B114" s="3"/>
      <c r="C114" s="3"/>
      <c r="D114" s="3"/>
      <c r="E114" s="2" t="e">
        <f t="shared" si="14"/>
        <v>#DIV/0!</v>
      </c>
      <c r="F114" s="3"/>
      <c r="G114" s="3"/>
      <c r="H114">
        <f t="shared" si="90"/>
        <v>0</v>
      </c>
      <c r="L114">
        <f t="shared" si="16"/>
        <v>0</v>
      </c>
      <c r="M114">
        <f t="shared" si="17"/>
        <v>0</v>
      </c>
      <c r="O114">
        <f t="shared" si="18"/>
        <v>0</v>
      </c>
    </row>
    <row r="115" spans="2:15" x14ac:dyDescent="0.25">
      <c r="B115" s="3"/>
      <c r="C115" s="3"/>
      <c r="D115" s="3"/>
      <c r="E115" s="2" t="e">
        <f t="shared" si="14"/>
        <v>#DIV/0!</v>
      </c>
      <c r="F115" s="3"/>
      <c r="G115" s="3"/>
      <c r="H115">
        <f t="shared" si="90"/>
        <v>0</v>
      </c>
      <c r="L115">
        <f t="shared" si="16"/>
        <v>0</v>
      </c>
      <c r="M115">
        <f t="shared" si="17"/>
        <v>0</v>
      </c>
      <c r="O115">
        <f t="shared" si="18"/>
        <v>0</v>
      </c>
    </row>
    <row r="116" spans="2:15" x14ac:dyDescent="0.25">
      <c r="B116" s="3"/>
      <c r="C116" s="3"/>
      <c r="D116" s="3"/>
      <c r="E116" s="2" t="e">
        <f t="shared" si="14"/>
        <v>#DIV/0!</v>
      </c>
      <c r="F116" s="3"/>
      <c r="G116" s="3"/>
      <c r="H116">
        <f t="shared" si="90"/>
        <v>0</v>
      </c>
      <c r="L116">
        <f t="shared" si="16"/>
        <v>0</v>
      </c>
      <c r="M116">
        <f t="shared" si="17"/>
        <v>0</v>
      </c>
      <c r="O116">
        <f t="shared" si="18"/>
        <v>0</v>
      </c>
    </row>
    <row r="117" spans="2:15" x14ac:dyDescent="0.25">
      <c r="B117" s="3"/>
      <c r="C117" s="3"/>
      <c r="D117" s="3"/>
      <c r="E117" s="2" t="e">
        <f t="shared" si="14"/>
        <v>#DIV/0!</v>
      </c>
      <c r="F117" s="3"/>
      <c r="G117" s="3"/>
      <c r="H117">
        <f t="shared" si="90"/>
        <v>0</v>
      </c>
      <c r="L117">
        <f t="shared" si="16"/>
        <v>0</v>
      </c>
      <c r="M117">
        <f t="shared" si="17"/>
        <v>0</v>
      </c>
      <c r="O117">
        <f t="shared" si="18"/>
        <v>0</v>
      </c>
    </row>
    <row r="118" spans="2:15" x14ac:dyDescent="0.25">
      <c r="B118" s="3"/>
      <c r="C118" s="3"/>
      <c r="D118" s="3"/>
      <c r="E118" s="2" t="e">
        <f t="shared" si="14"/>
        <v>#DIV/0!</v>
      </c>
      <c r="F118" s="3"/>
      <c r="G118" s="3"/>
      <c r="H118">
        <f t="shared" si="90"/>
        <v>0</v>
      </c>
      <c r="L118">
        <f t="shared" si="16"/>
        <v>0</v>
      </c>
      <c r="M118">
        <f t="shared" si="17"/>
        <v>0</v>
      </c>
      <c r="O118">
        <f t="shared" si="18"/>
        <v>0</v>
      </c>
    </row>
    <row r="119" spans="2:15" x14ac:dyDescent="0.25">
      <c r="B119" s="3"/>
      <c r="C119" s="3"/>
      <c r="D119" s="3"/>
      <c r="E119" s="2" t="e">
        <f t="shared" si="14"/>
        <v>#DIV/0!</v>
      </c>
      <c r="F119" s="3"/>
      <c r="G119" s="3"/>
      <c r="H119">
        <f t="shared" si="90"/>
        <v>0</v>
      </c>
      <c r="L119">
        <f t="shared" si="16"/>
        <v>0</v>
      </c>
      <c r="M119">
        <f t="shared" si="17"/>
        <v>0</v>
      </c>
      <c r="O119">
        <f t="shared" si="18"/>
        <v>0</v>
      </c>
    </row>
    <row r="120" spans="2:15" x14ac:dyDescent="0.25">
      <c r="B120" s="3"/>
      <c r="C120" s="3"/>
      <c r="D120" s="3"/>
      <c r="E120" s="2" t="e">
        <f t="shared" si="14"/>
        <v>#DIV/0!</v>
      </c>
      <c r="F120" s="3"/>
      <c r="G120" s="3"/>
      <c r="H120">
        <f t="shared" si="90"/>
        <v>0</v>
      </c>
      <c r="L120">
        <f t="shared" si="16"/>
        <v>0</v>
      </c>
      <c r="M120">
        <f t="shared" si="17"/>
        <v>0</v>
      </c>
      <c r="O120">
        <f t="shared" si="18"/>
        <v>0</v>
      </c>
    </row>
    <row r="121" spans="2:15" x14ac:dyDescent="0.25">
      <c r="B121" s="3"/>
      <c r="C121" s="3"/>
      <c r="D121" s="3"/>
      <c r="E121" s="2" t="e">
        <f t="shared" si="14"/>
        <v>#DIV/0!</v>
      </c>
      <c r="F121" s="3"/>
      <c r="G121" s="3"/>
      <c r="H121">
        <f t="shared" si="90"/>
        <v>0</v>
      </c>
      <c r="L121">
        <f t="shared" si="16"/>
        <v>0</v>
      </c>
      <c r="M121">
        <f t="shared" si="17"/>
        <v>0</v>
      </c>
      <c r="O121">
        <f t="shared" si="18"/>
        <v>0</v>
      </c>
    </row>
    <row r="122" spans="2:15" x14ac:dyDescent="0.25">
      <c r="B122" s="3"/>
      <c r="C122" s="3"/>
      <c r="D122" s="3"/>
      <c r="E122" s="2" t="e">
        <f t="shared" si="14"/>
        <v>#DIV/0!</v>
      </c>
      <c r="F122" s="3"/>
      <c r="G122" s="3"/>
      <c r="H122">
        <f t="shared" si="90"/>
        <v>0</v>
      </c>
      <c r="L122">
        <f t="shared" si="16"/>
        <v>0</v>
      </c>
      <c r="M122">
        <f t="shared" si="17"/>
        <v>0</v>
      </c>
      <c r="O122">
        <f t="shared" si="18"/>
        <v>0</v>
      </c>
    </row>
    <row r="123" spans="2:15" x14ac:dyDescent="0.25">
      <c r="B123" s="3"/>
      <c r="C123" s="3"/>
      <c r="D123" s="3"/>
      <c r="E123" s="2" t="e">
        <f t="shared" si="14"/>
        <v>#DIV/0!</v>
      </c>
      <c r="F123" s="3"/>
      <c r="G123" s="3"/>
      <c r="H123">
        <f t="shared" si="90"/>
        <v>0</v>
      </c>
      <c r="L123">
        <f t="shared" si="16"/>
        <v>0</v>
      </c>
      <c r="M123">
        <f t="shared" si="17"/>
        <v>0</v>
      </c>
      <c r="O123">
        <f t="shared" si="18"/>
        <v>0</v>
      </c>
    </row>
    <row r="124" spans="2:15" x14ac:dyDescent="0.25">
      <c r="B124" s="3"/>
      <c r="C124" s="3"/>
      <c r="D124" s="3"/>
      <c r="E124" s="2" t="e">
        <f t="shared" si="14"/>
        <v>#DIV/0!</v>
      </c>
      <c r="F124" s="3"/>
      <c r="G124" s="3"/>
      <c r="H124">
        <f t="shared" si="90"/>
        <v>0</v>
      </c>
      <c r="L124">
        <f t="shared" si="16"/>
        <v>0</v>
      </c>
      <c r="M124">
        <f t="shared" si="17"/>
        <v>0</v>
      </c>
      <c r="O124">
        <f t="shared" si="18"/>
        <v>0</v>
      </c>
    </row>
    <row r="125" spans="2:15" x14ac:dyDescent="0.25">
      <c r="B125" s="3"/>
      <c r="C125" s="3"/>
      <c r="D125" s="3"/>
      <c r="E125" s="2" t="e">
        <f t="shared" si="14"/>
        <v>#DIV/0!</v>
      </c>
      <c r="F125" s="3"/>
      <c r="G125" s="3"/>
      <c r="H125">
        <f t="shared" si="90"/>
        <v>0</v>
      </c>
      <c r="L125">
        <f t="shared" si="16"/>
        <v>0</v>
      </c>
      <c r="M125">
        <f t="shared" si="17"/>
        <v>0</v>
      </c>
      <c r="O125">
        <f t="shared" si="18"/>
        <v>0</v>
      </c>
    </row>
    <row r="126" spans="2:15" x14ac:dyDescent="0.25">
      <c r="B126" s="3"/>
      <c r="C126" s="3"/>
      <c r="D126" s="3"/>
      <c r="E126" s="2" t="e">
        <f t="shared" si="14"/>
        <v>#DIV/0!</v>
      </c>
      <c r="F126" s="3"/>
      <c r="G126" s="3"/>
      <c r="H126">
        <f t="shared" si="90"/>
        <v>0</v>
      </c>
      <c r="L126">
        <f t="shared" si="16"/>
        <v>0</v>
      </c>
      <c r="M126">
        <f t="shared" si="17"/>
        <v>0</v>
      </c>
      <c r="O126">
        <f t="shared" si="18"/>
        <v>0</v>
      </c>
    </row>
    <row r="127" spans="2:15" x14ac:dyDescent="0.25">
      <c r="B127" s="3"/>
      <c r="C127" s="3"/>
      <c r="D127" s="3"/>
      <c r="E127" s="2" t="e">
        <f t="shared" si="14"/>
        <v>#DIV/0!</v>
      </c>
      <c r="F127" s="3"/>
      <c r="G127" s="3"/>
      <c r="H127">
        <f t="shared" si="90"/>
        <v>0</v>
      </c>
      <c r="L127">
        <f t="shared" si="16"/>
        <v>0</v>
      </c>
      <c r="M127">
        <f t="shared" si="17"/>
        <v>0</v>
      </c>
      <c r="O127">
        <f t="shared" si="18"/>
        <v>0</v>
      </c>
    </row>
    <row r="128" spans="2:15" x14ac:dyDescent="0.25">
      <c r="B128" s="3"/>
      <c r="C128" s="3"/>
      <c r="D128" s="3"/>
      <c r="E128" s="2" t="e">
        <f t="shared" si="14"/>
        <v>#DIV/0!</v>
      </c>
      <c r="F128" s="3"/>
      <c r="G128" s="3"/>
      <c r="H128">
        <f t="shared" si="90"/>
        <v>0</v>
      </c>
      <c r="L128">
        <f t="shared" si="16"/>
        <v>0</v>
      </c>
      <c r="M128">
        <f t="shared" si="17"/>
        <v>0</v>
      </c>
      <c r="O128">
        <f t="shared" si="18"/>
        <v>0</v>
      </c>
    </row>
    <row r="129" spans="2:15" x14ac:dyDescent="0.25">
      <c r="B129" s="3"/>
      <c r="C129" s="3"/>
      <c r="D129" s="3"/>
      <c r="E129" s="2" t="e">
        <f t="shared" si="14"/>
        <v>#DIV/0!</v>
      </c>
      <c r="F129" s="3"/>
      <c r="G129" s="3"/>
      <c r="H129">
        <f t="shared" si="90"/>
        <v>0</v>
      </c>
      <c r="L129">
        <f t="shared" si="16"/>
        <v>0</v>
      </c>
      <c r="M129">
        <f t="shared" si="17"/>
        <v>0</v>
      </c>
      <c r="O129">
        <f t="shared" si="18"/>
        <v>0</v>
      </c>
    </row>
    <row r="130" spans="2:15" x14ac:dyDescent="0.25">
      <c r="B130" s="3"/>
      <c r="C130" s="3"/>
      <c r="D130" s="3"/>
      <c r="E130" s="2" t="e">
        <f t="shared" si="14"/>
        <v>#DIV/0!</v>
      </c>
      <c r="F130" s="3"/>
      <c r="G130" s="3"/>
      <c r="H130">
        <f t="shared" si="90"/>
        <v>0</v>
      </c>
      <c r="L130">
        <f t="shared" si="16"/>
        <v>0</v>
      </c>
      <c r="M130">
        <f t="shared" si="17"/>
        <v>0</v>
      </c>
      <c r="O130">
        <f t="shared" si="18"/>
        <v>0</v>
      </c>
    </row>
    <row r="131" spans="2:15" x14ac:dyDescent="0.25">
      <c r="B131" s="3"/>
      <c r="C131" s="3"/>
      <c r="D131" s="3"/>
      <c r="E131" s="2" t="e">
        <f t="shared" si="14"/>
        <v>#DIV/0!</v>
      </c>
      <c r="F131" s="3"/>
      <c r="G131" s="3"/>
      <c r="H131">
        <f t="shared" si="90"/>
        <v>0</v>
      </c>
      <c r="L131">
        <f t="shared" si="16"/>
        <v>0</v>
      </c>
      <c r="M131">
        <f t="shared" si="17"/>
        <v>0</v>
      </c>
      <c r="O131">
        <f t="shared" si="18"/>
        <v>0</v>
      </c>
    </row>
    <row r="132" spans="2:15" x14ac:dyDescent="0.25">
      <c r="B132" s="3"/>
      <c r="C132" s="3"/>
      <c r="D132" s="3"/>
      <c r="E132" s="2" t="e">
        <f t="shared" si="14"/>
        <v>#DIV/0!</v>
      </c>
      <c r="F132" s="3"/>
      <c r="G132" s="3"/>
      <c r="H132">
        <f t="shared" si="90"/>
        <v>0</v>
      </c>
      <c r="L132">
        <f t="shared" si="16"/>
        <v>0</v>
      </c>
      <c r="M132">
        <f t="shared" si="17"/>
        <v>0</v>
      </c>
      <c r="O132">
        <f t="shared" si="18"/>
        <v>0</v>
      </c>
    </row>
    <row r="133" spans="2:15" ht="15.75" customHeight="1" x14ac:dyDescent="0.25">
      <c r="B133" s="3"/>
      <c r="C133" s="3"/>
      <c r="D133" s="3"/>
      <c r="E133" s="2" t="e">
        <f t="shared" si="14"/>
        <v>#DIV/0!</v>
      </c>
      <c r="F133" s="3"/>
      <c r="G133" s="3"/>
      <c r="H133">
        <f>F133-G133</f>
        <v>0</v>
      </c>
      <c r="L133">
        <f t="shared" si="16"/>
        <v>0</v>
      </c>
      <c r="M133">
        <f t="shared" si="17"/>
        <v>0</v>
      </c>
      <c r="O133">
        <f t="shared" si="18"/>
        <v>0</v>
      </c>
    </row>
    <row r="134" spans="2:15" ht="15" customHeight="1" x14ac:dyDescent="0.25">
      <c r="B134" s="3"/>
      <c r="C134" s="3"/>
      <c r="D134" s="3"/>
      <c r="E134" s="2" t="e">
        <f t="shared" si="14"/>
        <v>#DIV/0!</v>
      </c>
      <c r="F134" s="3"/>
      <c r="G134" s="3"/>
      <c r="H134">
        <f t="shared" ref="H134:H197" si="93">F134-G134</f>
        <v>0</v>
      </c>
      <c r="L134">
        <f t="shared" si="16"/>
        <v>0</v>
      </c>
      <c r="M134">
        <f t="shared" si="17"/>
        <v>0</v>
      </c>
      <c r="O134">
        <f t="shared" si="18"/>
        <v>0</v>
      </c>
    </row>
    <row r="135" spans="2:15" x14ac:dyDescent="0.25">
      <c r="B135" s="3"/>
      <c r="C135" s="3"/>
      <c r="D135" s="3"/>
      <c r="E135" s="2" t="e">
        <f t="shared" si="14"/>
        <v>#DIV/0!</v>
      </c>
      <c r="F135" s="3"/>
      <c r="G135" s="3"/>
      <c r="H135">
        <f t="shared" si="93"/>
        <v>0</v>
      </c>
      <c r="L135">
        <f t="shared" si="16"/>
        <v>0</v>
      </c>
      <c r="M135">
        <f t="shared" si="17"/>
        <v>0</v>
      </c>
      <c r="O135">
        <f t="shared" si="18"/>
        <v>0</v>
      </c>
    </row>
    <row r="136" spans="2:15" x14ac:dyDescent="0.25">
      <c r="B136" s="3"/>
      <c r="C136" s="3"/>
      <c r="D136" s="3"/>
      <c r="E136" s="2" t="e">
        <f t="shared" si="14"/>
        <v>#DIV/0!</v>
      </c>
      <c r="H136">
        <f t="shared" si="93"/>
        <v>0</v>
      </c>
      <c r="L136">
        <v>0</v>
      </c>
      <c r="M136">
        <f t="shared" si="17"/>
        <v>0</v>
      </c>
      <c r="O136">
        <f t="shared" si="18"/>
        <v>0</v>
      </c>
    </row>
    <row r="137" spans="2:15" ht="14.25" customHeight="1" x14ac:dyDescent="0.25">
      <c r="B137" s="3"/>
      <c r="C137" s="3"/>
      <c r="D137" s="3"/>
      <c r="E137" s="2" t="e">
        <f t="shared" si="14"/>
        <v>#DIV/0!</v>
      </c>
      <c r="H137">
        <f t="shared" si="93"/>
        <v>0</v>
      </c>
      <c r="L137">
        <v>0</v>
      </c>
      <c r="M137">
        <f t="shared" si="17"/>
        <v>0</v>
      </c>
      <c r="O137">
        <f t="shared" si="18"/>
        <v>0</v>
      </c>
    </row>
    <row r="138" spans="2:15" x14ac:dyDescent="0.25">
      <c r="B138" s="3"/>
      <c r="C138" s="3"/>
      <c r="D138" s="3"/>
      <c r="E138" s="2" t="e">
        <f t="shared" si="14"/>
        <v>#DIV/0!</v>
      </c>
      <c r="H138">
        <f t="shared" si="93"/>
        <v>0</v>
      </c>
      <c r="L138">
        <f t="shared" ref="L138:L145" si="94">B138*10</f>
        <v>0</v>
      </c>
      <c r="M138">
        <f t="shared" si="17"/>
        <v>0</v>
      </c>
      <c r="O138">
        <f t="shared" si="18"/>
        <v>0</v>
      </c>
    </row>
    <row r="139" spans="2:15" x14ac:dyDescent="0.25">
      <c r="B139" s="3"/>
      <c r="C139" s="3"/>
      <c r="D139" s="3"/>
      <c r="E139" s="2" t="e">
        <f t="shared" si="14"/>
        <v>#DIV/0!</v>
      </c>
      <c r="H139">
        <f t="shared" si="93"/>
        <v>0</v>
      </c>
      <c r="L139">
        <f t="shared" si="94"/>
        <v>0</v>
      </c>
      <c r="M139">
        <f t="shared" si="17"/>
        <v>0</v>
      </c>
      <c r="O139">
        <f>SUM(I139:N139)</f>
        <v>0</v>
      </c>
    </row>
    <row r="140" spans="2:15" x14ac:dyDescent="0.25">
      <c r="B140" s="3"/>
      <c r="C140" s="3"/>
      <c r="D140" s="3"/>
      <c r="E140" s="2" t="e">
        <f t="shared" si="14"/>
        <v>#DIV/0!</v>
      </c>
      <c r="H140">
        <f t="shared" si="93"/>
        <v>0</v>
      </c>
      <c r="L140">
        <f t="shared" si="94"/>
        <v>0</v>
      </c>
      <c r="M140">
        <f t="shared" si="17"/>
        <v>0</v>
      </c>
      <c r="O140">
        <f t="shared" ref="O140:O203" si="95">SUM(I140:N140)</f>
        <v>0</v>
      </c>
    </row>
    <row r="141" spans="2:15" x14ac:dyDescent="0.25">
      <c r="B141" s="3"/>
      <c r="C141" s="3"/>
      <c r="D141" s="3"/>
      <c r="E141" s="2" t="e">
        <f t="shared" si="14"/>
        <v>#DIV/0!</v>
      </c>
      <c r="L141">
        <f t="shared" si="94"/>
        <v>0</v>
      </c>
      <c r="M141">
        <f t="shared" si="17"/>
        <v>0</v>
      </c>
      <c r="O141">
        <f t="shared" si="95"/>
        <v>0</v>
      </c>
    </row>
    <row r="142" spans="2:15" x14ac:dyDescent="0.25">
      <c r="B142" s="3"/>
      <c r="C142" s="3"/>
      <c r="D142" s="3"/>
      <c r="E142" s="2" t="e">
        <f t="shared" si="14"/>
        <v>#DIV/0!</v>
      </c>
      <c r="H142">
        <f t="shared" ref="H142:H147" si="96">F142-G142</f>
        <v>0</v>
      </c>
      <c r="L142">
        <f t="shared" si="94"/>
        <v>0</v>
      </c>
      <c r="M142">
        <f t="shared" si="17"/>
        <v>0</v>
      </c>
      <c r="O142">
        <f t="shared" si="95"/>
        <v>0</v>
      </c>
    </row>
    <row r="143" spans="2:15" x14ac:dyDescent="0.25">
      <c r="B143" s="3"/>
      <c r="C143" s="3"/>
      <c r="D143" s="3"/>
      <c r="E143" s="2" t="e">
        <f t="shared" si="14"/>
        <v>#DIV/0!</v>
      </c>
      <c r="H143">
        <f t="shared" si="96"/>
        <v>0</v>
      </c>
      <c r="L143">
        <f t="shared" si="94"/>
        <v>0</v>
      </c>
      <c r="M143">
        <f t="shared" si="17"/>
        <v>0</v>
      </c>
      <c r="O143">
        <f t="shared" si="95"/>
        <v>0</v>
      </c>
    </row>
    <row r="144" spans="2:15" x14ac:dyDescent="0.25">
      <c r="B144" s="3"/>
      <c r="C144" s="3"/>
      <c r="D144" s="3"/>
      <c r="E144" s="2" t="e">
        <f t="shared" si="14"/>
        <v>#DIV/0!</v>
      </c>
      <c r="H144">
        <f t="shared" si="96"/>
        <v>0</v>
      </c>
      <c r="L144">
        <f t="shared" si="94"/>
        <v>0</v>
      </c>
      <c r="M144">
        <f t="shared" si="17"/>
        <v>0</v>
      </c>
      <c r="O144">
        <f t="shared" si="95"/>
        <v>0</v>
      </c>
    </row>
    <row r="145" spans="2:15" x14ac:dyDescent="0.25">
      <c r="B145" s="3"/>
      <c r="C145" s="3"/>
      <c r="D145" s="3"/>
      <c r="E145" s="2" t="e">
        <f t="shared" si="14"/>
        <v>#DIV/0!</v>
      </c>
      <c r="H145">
        <f t="shared" si="96"/>
        <v>0</v>
      </c>
      <c r="L145">
        <f t="shared" si="94"/>
        <v>0</v>
      </c>
      <c r="M145">
        <f t="shared" si="17"/>
        <v>0</v>
      </c>
      <c r="O145">
        <f t="shared" si="95"/>
        <v>0</v>
      </c>
    </row>
    <row r="146" spans="2:15" ht="14.25" customHeight="1" x14ac:dyDescent="0.25">
      <c r="B146" s="3"/>
      <c r="C146" s="3"/>
      <c r="D146" s="3"/>
      <c r="E146" s="2" t="e">
        <f t="shared" ref="E146:E209" si="97">(B146)/(B146+C146+D146)</f>
        <v>#DIV/0!</v>
      </c>
      <c r="H146">
        <f t="shared" si="96"/>
        <v>0</v>
      </c>
      <c r="L146">
        <v>0</v>
      </c>
      <c r="M146">
        <f t="shared" ref="M146:M185" si="98">D146*5</f>
        <v>0</v>
      </c>
      <c r="O146">
        <f t="shared" si="95"/>
        <v>0</v>
      </c>
    </row>
    <row r="147" spans="2:15" x14ac:dyDescent="0.25">
      <c r="B147" s="3"/>
      <c r="C147" s="3"/>
      <c r="D147" s="3"/>
      <c r="E147" s="2" t="e">
        <f t="shared" si="97"/>
        <v>#DIV/0!</v>
      </c>
      <c r="H147">
        <f t="shared" si="96"/>
        <v>0</v>
      </c>
      <c r="L147">
        <f t="shared" ref="L147:L210" si="99">B147*10</f>
        <v>0</v>
      </c>
      <c r="M147">
        <f t="shared" si="98"/>
        <v>0</v>
      </c>
      <c r="O147">
        <f t="shared" si="95"/>
        <v>0</v>
      </c>
    </row>
    <row r="148" spans="2:15" x14ac:dyDescent="0.25">
      <c r="B148" s="3"/>
      <c r="C148" s="3"/>
      <c r="D148" s="3"/>
      <c r="E148" s="2" t="e">
        <f t="shared" si="97"/>
        <v>#DIV/0!</v>
      </c>
      <c r="H148">
        <f t="shared" si="93"/>
        <v>0</v>
      </c>
      <c r="L148">
        <f t="shared" si="99"/>
        <v>0</v>
      </c>
      <c r="M148">
        <f t="shared" si="98"/>
        <v>0</v>
      </c>
      <c r="O148">
        <f t="shared" si="95"/>
        <v>0</v>
      </c>
    </row>
    <row r="149" spans="2:15" x14ac:dyDescent="0.25">
      <c r="B149" s="3"/>
      <c r="C149" s="3"/>
      <c r="D149" s="3"/>
      <c r="E149" s="2" t="e">
        <f t="shared" si="97"/>
        <v>#DIV/0!</v>
      </c>
      <c r="H149">
        <f t="shared" si="93"/>
        <v>0</v>
      </c>
      <c r="L149">
        <f t="shared" si="99"/>
        <v>0</v>
      </c>
      <c r="M149">
        <f t="shared" si="98"/>
        <v>0</v>
      </c>
      <c r="O149">
        <f t="shared" si="95"/>
        <v>0</v>
      </c>
    </row>
    <row r="150" spans="2:15" x14ac:dyDescent="0.25">
      <c r="B150" s="3"/>
      <c r="C150" s="3"/>
      <c r="D150" s="3"/>
      <c r="E150" s="2" t="e">
        <f t="shared" si="97"/>
        <v>#DIV/0!</v>
      </c>
      <c r="H150">
        <f t="shared" si="93"/>
        <v>0</v>
      </c>
      <c r="L150">
        <f t="shared" si="99"/>
        <v>0</v>
      </c>
      <c r="M150">
        <f t="shared" si="98"/>
        <v>0</v>
      </c>
      <c r="O150">
        <f t="shared" si="95"/>
        <v>0</v>
      </c>
    </row>
    <row r="151" spans="2:15" ht="14.25" customHeight="1" x14ac:dyDescent="0.25">
      <c r="B151" s="3"/>
      <c r="C151" s="3"/>
      <c r="D151" s="3"/>
      <c r="E151" s="2" t="e">
        <f t="shared" si="97"/>
        <v>#DIV/0!</v>
      </c>
      <c r="H151">
        <f t="shared" si="93"/>
        <v>0</v>
      </c>
      <c r="L151">
        <v>0</v>
      </c>
      <c r="M151">
        <f t="shared" si="98"/>
        <v>0</v>
      </c>
      <c r="O151">
        <f t="shared" si="95"/>
        <v>0</v>
      </c>
    </row>
    <row r="152" spans="2:15" ht="14.25" customHeight="1" x14ac:dyDescent="0.25">
      <c r="B152" s="3"/>
      <c r="C152" s="3"/>
      <c r="D152" s="3"/>
      <c r="E152" s="2" t="e">
        <f t="shared" si="97"/>
        <v>#DIV/0!</v>
      </c>
      <c r="H152">
        <f t="shared" si="93"/>
        <v>0</v>
      </c>
      <c r="L152">
        <v>0</v>
      </c>
      <c r="M152">
        <f t="shared" si="98"/>
        <v>0</v>
      </c>
      <c r="O152">
        <f t="shared" si="95"/>
        <v>0</v>
      </c>
    </row>
    <row r="153" spans="2:15" x14ac:dyDescent="0.25">
      <c r="B153" s="3"/>
      <c r="C153" s="3"/>
      <c r="D153" s="3"/>
      <c r="E153" s="2" t="e">
        <f t="shared" si="97"/>
        <v>#DIV/0!</v>
      </c>
      <c r="H153">
        <f t="shared" si="93"/>
        <v>0</v>
      </c>
      <c r="L153">
        <f t="shared" ref="L153" si="100">B153*10</f>
        <v>0</v>
      </c>
      <c r="M153">
        <f t="shared" si="98"/>
        <v>0</v>
      </c>
      <c r="O153">
        <f t="shared" si="95"/>
        <v>0</v>
      </c>
    </row>
    <row r="154" spans="2:15" x14ac:dyDescent="0.25">
      <c r="B154" s="3"/>
      <c r="C154" s="3"/>
      <c r="D154" s="3"/>
      <c r="E154" s="2" t="e">
        <f t="shared" si="97"/>
        <v>#DIV/0!</v>
      </c>
      <c r="H154">
        <f t="shared" si="93"/>
        <v>0</v>
      </c>
      <c r="L154">
        <f t="shared" si="99"/>
        <v>0</v>
      </c>
      <c r="M154">
        <f t="shared" si="98"/>
        <v>0</v>
      </c>
      <c r="O154">
        <f t="shared" si="95"/>
        <v>0</v>
      </c>
    </row>
    <row r="155" spans="2:15" x14ac:dyDescent="0.25">
      <c r="B155" s="3"/>
      <c r="C155" s="3"/>
      <c r="D155" s="3"/>
      <c r="E155" s="2" t="e">
        <f t="shared" si="97"/>
        <v>#DIV/0!</v>
      </c>
      <c r="H155">
        <f t="shared" si="93"/>
        <v>0</v>
      </c>
      <c r="L155">
        <f t="shared" si="99"/>
        <v>0</v>
      </c>
      <c r="M155">
        <f t="shared" si="98"/>
        <v>0</v>
      </c>
      <c r="O155">
        <f t="shared" si="95"/>
        <v>0</v>
      </c>
    </row>
    <row r="156" spans="2:15" x14ac:dyDescent="0.25">
      <c r="B156" s="3"/>
      <c r="C156" s="3"/>
      <c r="D156" s="3"/>
      <c r="E156" s="2" t="e">
        <f t="shared" si="97"/>
        <v>#DIV/0!</v>
      </c>
      <c r="H156">
        <f t="shared" si="93"/>
        <v>0</v>
      </c>
      <c r="L156">
        <f t="shared" si="99"/>
        <v>0</v>
      </c>
      <c r="M156">
        <f t="shared" si="98"/>
        <v>0</v>
      </c>
      <c r="O156">
        <f t="shared" si="95"/>
        <v>0</v>
      </c>
    </row>
    <row r="157" spans="2:15" x14ac:dyDescent="0.25">
      <c r="B157" s="3"/>
      <c r="C157" s="3"/>
      <c r="D157" s="3"/>
      <c r="E157" s="2" t="e">
        <f t="shared" si="97"/>
        <v>#DIV/0!</v>
      </c>
      <c r="H157">
        <f t="shared" si="93"/>
        <v>0</v>
      </c>
      <c r="L157">
        <f t="shared" si="99"/>
        <v>0</v>
      </c>
      <c r="M157">
        <f t="shared" si="98"/>
        <v>0</v>
      </c>
      <c r="O157">
        <f t="shared" si="95"/>
        <v>0</v>
      </c>
    </row>
    <row r="158" spans="2:15" x14ac:dyDescent="0.25">
      <c r="B158" s="3"/>
      <c r="C158" s="3"/>
      <c r="D158" s="3"/>
      <c r="E158" s="2" t="e">
        <f t="shared" si="97"/>
        <v>#DIV/0!</v>
      </c>
      <c r="H158">
        <f t="shared" si="93"/>
        <v>0</v>
      </c>
      <c r="L158">
        <f t="shared" si="99"/>
        <v>0</v>
      </c>
      <c r="M158">
        <f t="shared" si="98"/>
        <v>0</v>
      </c>
      <c r="O158">
        <f t="shared" si="95"/>
        <v>0</v>
      </c>
    </row>
    <row r="159" spans="2:15" x14ac:dyDescent="0.25">
      <c r="B159" s="3"/>
      <c r="C159" s="3"/>
      <c r="D159" s="3"/>
      <c r="E159" s="2" t="e">
        <f t="shared" si="97"/>
        <v>#DIV/0!</v>
      </c>
      <c r="H159">
        <f t="shared" si="93"/>
        <v>0</v>
      </c>
      <c r="L159">
        <f t="shared" si="99"/>
        <v>0</v>
      </c>
      <c r="M159">
        <f t="shared" si="98"/>
        <v>0</v>
      </c>
      <c r="O159">
        <f t="shared" si="95"/>
        <v>0</v>
      </c>
    </row>
    <row r="160" spans="2:15" x14ac:dyDescent="0.25">
      <c r="B160" s="3"/>
      <c r="C160" s="3"/>
      <c r="D160" s="3"/>
      <c r="E160" s="2" t="e">
        <f t="shared" si="97"/>
        <v>#DIV/0!</v>
      </c>
      <c r="H160">
        <f t="shared" si="93"/>
        <v>0</v>
      </c>
      <c r="L160">
        <f t="shared" si="99"/>
        <v>0</v>
      </c>
      <c r="M160">
        <f t="shared" si="98"/>
        <v>0</v>
      </c>
      <c r="O160">
        <f t="shared" si="95"/>
        <v>0</v>
      </c>
    </row>
    <row r="161" spans="2:15" x14ac:dyDescent="0.25">
      <c r="B161" s="3"/>
      <c r="C161" s="3"/>
      <c r="D161" s="3"/>
      <c r="E161" s="2" t="e">
        <f t="shared" si="97"/>
        <v>#DIV/0!</v>
      </c>
      <c r="H161">
        <f t="shared" si="93"/>
        <v>0</v>
      </c>
      <c r="L161">
        <f t="shared" si="99"/>
        <v>0</v>
      </c>
      <c r="M161">
        <f t="shared" si="98"/>
        <v>0</v>
      </c>
      <c r="O161">
        <f t="shared" si="95"/>
        <v>0</v>
      </c>
    </row>
    <row r="162" spans="2:15" ht="14.25" customHeight="1" x14ac:dyDescent="0.25">
      <c r="B162" s="3"/>
      <c r="C162" s="3"/>
      <c r="D162" s="3"/>
      <c r="E162" s="2" t="e">
        <f t="shared" si="97"/>
        <v>#DIV/0!</v>
      </c>
      <c r="H162">
        <f t="shared" si="93"/>
        <v>0</v>
      </c>
      <c r="L162">
        <v>0</v>
      </c>
      <c r="M162">
        <f t="shared" si="98"/>
        <v>0</v>
      </c>
      <c r="O162">
        <f t="shared" si="95"/>
        <v>0</v>
      </c>
    </row>
    <row r="163" spans="2:15" ht="14.25" customHeight="1" x14ac:dyDescent="0.25">
      <c r="B163" s="3"/>
      <c r="C163" s="3"/>
      <c r="D163" s="3"/>
      <c r="E163" s="2" t="e">
        <f t="shared" si="97"/>
        <v>#DIV/0!</v>
      </c>
      <c r="H163">
        <f t="shared" si="93"/>
        <v>0</v>
      </c>
      <c r="L163">
        <v>0</v>
      </c>
      <c r="M163">
        <f t="shared" si="98"/>
        <v>0</v>
      </c>
      <c r="O163">
        <f t="shared" si="95"/>
        <v>0</v>
      </c>
    </row>
    <row r="164" spans="2:15" x14ac:dyDescent="0.25">
      <c r="B164" s="3"/>
      <c r="C164" s="3"/>
      <c r="D164" s="3"/>
      <c r="E164" s="2" t="e">
        <f t="shared" si="97"/>
        <v>#DIV/0!</v>
      </c>
      <c r="H164">
        <f t="shared" si="93"/>
        <v>0</v>
      </c>
      <c r="L164">
        <f t="shared" si="99"/>
        <v>0</v>
      </c>
      <c r="M164">
        <f t="shared" si="98"/>
        <v>0</v>
      </c>
      <c r="O164">
        <f t="shared" si="95"/>
        <v>0</v>
      </c>
    </row>
    <row r="165" spans="2:15" ht="14.25" customHeight="1" x14ac:dyDescent="0.25">
      <c r="B165" s="3"/>
      <c r="C165" s="3"/>
      <c r="D165" s="3"/>
      <c r="E165" s="2" t="e">
        <f t="shared" si="97"/>
        <v>#DIV/0!</v>
      </c>
      <c r="H165">
        <f t="shared" si="93"/>
        <v>0</v>
      </c>
      <c r="L165">
        <v>0</v>
      </c>
      <c r="M165">
        <f t="shared" si="98"/>
        <v>0</v>
      </c>
      <c r="O165">
        <f t="shared" si="95"/>
        <v>0</v>
      </c>
    </row>
    <row r="166" spans="2:15" x14ac:dyDescent="0.25">
      <c r="B166" s="3"/>
      <c r="C166" s="3"/>
      <c r="D166" s="3"/>
      <c r="E166" s="2" t="e">
        <f t="shared" si="97"/>
        <v>#DIV/0!</v>
      </c>
      <c r="H166">
        <f t="shared" si="93"/>
        <v>0</v>
      </c>
      <c r="L166">
        <f t="shared" ref="L166:L168" si="101">B166*10</f>
        <v>0</v>
      </c>
      <c r="M166">
        <f t="shared" si="98"/>
        <v>0</v>
      </c>
      <c r="O166">
        <f t="shared" si="95"/>
        <v>0</v>
      </c>
    </row>
    <row r="167" spans="2:15" x14ac:dyDescent="0.25">
      <c r="B167" s="3"/>
      <c r="C167" s="3"/>
      <c r="D167" s="3"/>
      <c r="E167" s="2" t="e">
        <f t="shared" si="97"/>
        <v>#DIV/0!</v>
      </c>
      <c r="H167">
        <f t="shared" si="93"/>
        <v>0</v>
      </c>
      <c r="L167">
        <f t="shared" si="101"/>
        <v>0</v>
      </c>
      <c r="M167">
        <f t="shared" si="98"/>
        <v>0</v>
      </c>
      <c r="O167">
        <f t="shared" si="95"/>
        <v>0</v>
      </c>
    </row>
    <row r="168" spans="2:15" ht="16.5" customHeight="1" x14ac:dyDescent="0.25">
      <c r="B168" s="3"/>
      <c r="C168" s="3"/>
      <c r="D168" s="3"/>
      <c r="E168" s="2" t="e">
        <f t="shared" si="97"/>
        <v>#DIV/0!</v>
      </c>
      <c r="H168">
        <f t="shared" si="93"/>
        <v>0</v>
      </c>
      <c r="L168">
        <f t="shared" si="101"/>
        <v>0</v>
      </c>
      <c r="M168">
        <f t="shared" si="98"/>
        <v>0</v>
      </c>
      <c r="O168">
        <f t="shared" si="95"/>
        <v>0</v>
      </c>
    </row>
    <row r="169" spans="2:15" ht="14.25" customHeight="1" x14ac:dyDescent="0.25">
      <c r="B169" s="3"/>
      <c r="C169" s="3"/>
      <c r="D169" s="3"/>
      <c r="E169" s="2" t="e">
        <f t="shared" si="97"/>
        <v>#DIV/0!</v>
      </c>
      <c r="H169">
        <f t="shared" si="93"/>
        <v>0</v>
      </c>
      <c r="L169">
        <v>0</v>
      </c>
      <c r="M169">
        <f t="shared" si="98"/>
        <v>0</v>
      </c>
      <c r="O169">
        <f t="shared" si="95"/>
        <v>0</v>
      </c>
    </row>
    <row r="170" spans="2:15" x14ac:dyDescent="0.25">
      <c r="B170" s="3"/>
      <c r="C170" s="3"/>
      <c r="D170" s="3"/>
      <c r="E170" s="2" t="e">
        <f t="shared" si="97"/>
        <v>#DIV/0!</v>
      </c>
      <c r="H170">
        <f t="shared" si="93"/>
        <v>0</v>
      </c>
      <c r="L170">
        <f t="shared" ref="L170" si="102">B170*10</f>
        <v>0</v>
      </c>
      <c r="M170">
        <f t="shared" si="98"/>
        <v>0</v>
      </c>
      <c r="O170">
        <f t="shared" si="95"/>
        <v>0</v>
      </c>
    </row>
    <row r="171" spans="2:15" x14ac:dyDescent="0.25">
      <c r="B171" s="3"/>
      <c r="C171" s="3"/>
      <c r="D171" s="3"/>
      <c r="E171" s="2" t="e">
        <f t="shared" si="97"/>
        <v>#DIV/0!</v>
      </c>
      <c r="H171">
        <f t="shared" si="93"/>
        <v>0</v>
      </c>
      <c r="L171">
        <f t="shared" si="99"/>
        <v>0</v>
      </c>
      <c r="M171">
        <f t="shared" si="98"/>
        <v>0</v>
      </c>
      <c r="O171">
        <f t="shared" si="95"/>
        <v>0</v>
      </c>
    </row>
    <row r="172" spans="2:15" x14ac:dyDescent="0.25">
      <c r="B172" s="3"/>
      <c r="C172" s="3"/>
      <c r="D172" s="3"/>
      <c r="E172" s="2" t="e">
        <f t="shared" si="97"/>
        <v>#DIV/0!</v>
      </c>
      <c r="H172">
        <f t="shared" si="93"/>
        <v>0</v>
      </c>
      <c r="L172">
        <f t="shared" si="99"/>
        <v>0</v>
      </c>
      <c r="M172">
        <f t="shared" si="98"/>
        <v>0</v>
      </c>
      <c r="O172">
        <f t="shared" si="95"/>
        <v>0</v>
      </c>
    </row>
    <row r="173" spans="2:15" ht="14.25" customHeight="1" x14ac:dyDescent="0.25">
      <c r="B173" s="3"/>
      <c r="C173" s="3"/>
      <c r="D173" s="3"/>
      <c r="E173" s="2" t="e">
        <f t="shared" si="97"/>
        <v>#DIV/0!</v>
      </c>
      <c r="H173">
        <f t="shared" si="93"/>
        <v>0</v>
      </c>
      <c r="L173">
        <v>0</v>
      </c>
      <c r="M173">
        <f t="shared" si="98"/>
        <v>0</v>
      </c>
      <c r="O173">
        <f t="shared" si="95"/>
        <v>0</v>
      </c>
    </row>
    <row r="174" spans="2:15" x14ac:dyDescent="0.25">
      <c r="B174" s="3"/>
      <c r="C174" s="3"/>
      <c r="D174" s="3"/>
      <c r="E174" s="2" t="e">
        <f t="shared" si="97"/>
        <v>#DIV/0!</v>
      </c>
      <c r="H174">
        <f t="shared" si="93"/>
        <v>0</v>
      </c>
      <c r="L174">
        <f t="shared" si="99"/>
        <v>0</v>
      </c>
      <c r="M174">
        <f t="shared" si="98"/>
        <v>0</v>
      </c>
      <c r="O174">
        <f t="shared" si="95"/>
        <v>0</v>
      </c>
    </row>
    <row r="175" spans="2:15" x14ac:dyDescent="0.25">
      <c r="B175" s="3"/>
      <c r="C175" s="3"/>
      <c r="D175" s="3"/>
      <c r="E175" s="2" t="e">
        <f t="shared" si="97"/>
        <v>#DIV/0!</v>
      </c>
      <c r="H175">
        <f t="shared" si="93"/>
        <v>0</v>
      </c>
      <c r="L175">
        <f t="shared" si="99"/>
        <v>0</v>
      </c>
      <c r="M175">
        <f t="shared" si="98"/>
        <v>0</v>
      </c>
      <c r="O175">
        <f t="shared" si="95"/>
        <v>0</v>
      </c>
    </row>
    <row r="176" spans="2:15" x14ac:dyDescent="0.25">
      <c r="B176" s="3"/>
      <c r="C176" s="3"/>
      <c r="D176" s="3"/>
      <c r="E176" s="2" t="e">
        <f t="shared" si="97"/>
        <v>#DIV/0!</v>
      </c>
      <c r="H176">
        <f t="shared" si="93"/>
        <v>0</v>
      </c>
      <c r="L176">
        <f t="shared" si="99"/>
        <v>0</v>
      </c>
      <c r="M176">
        <f t="shared" si="98"/>
        <v>0</v>
      </c>
      <c r="O176">
        <f t="shared" si="95"/>
        <v>0</v>
      </c>
    </row>
    <row r="177" spans="2:15" x14ac:dyDescent="0.25">
      <c r="B177" s="3"/>
      <c r="C177" s="3"/>
      <c r="D177" s="3"/>
      <c r="E177" s="2" t="e">
        <f t="shared" si="97"/>
        <v>#DIV/0!</v>
      </c>
      <c r="H177">
        <f t="shared" si="93"/>
        <v>0</v>
      </c>
      <c r="L177">
        <f t="shared" si="99"/>
        <v>0</v>
      </c>
      <c r="M177">
        <f t="shared" si="98"/>
        <v>0</v>
      </c>
      <c r="O177">
        <f t="shared" si="95"/>
        <v>0</v>
      </c>
    </row>
    <row r="178" spans="2:15" x14ac:dyDescent="0.25">
      <c r="B178" s="3"/>
      <c r="C178" s="3"/>
      <c r="D178" s="3"/>
      <c r="E178" s="2" t="e">
        <f t="shared" si="97"/>
        <v>#DIV/0!</v>
      </c>
      <c r="H178">
        <f t="shared" si="93"/>
        <v>0</v>
      </c>
      <c r="L178">
        <f t="shared" si="99"/>
        <v>0</v>
      </c>
      <c r="M178">
        <f t="shared" si="98"/>
        <v>0</v>
      </c>
      <c r="O178">
        <f t="shared" si="95"/>
        <v>0</v>
      </c>
    </row>
    <row r="179" spans="2:15" x14ac:dyDescent="0.25">
      <c r="E179" s="2" t="e">
        <f t="shared" si="97"/>
        <v>#DIV/0!</v>
      </c>
      <c r="H179">
        <f t="shared" si="93"/>
        <v>0</v>
      </c>
      <c r="L179">
        <f t="shared" si="99"/>
        <v>0</v>
      </c>
      <c r="M179">
        <f t="shared" si="98"/>
        <v>0</v>
      </c>
      <c r="O179">
        <f t="shared" si="95"/>
        <v>0</v>
      </c>
    </row>
    <row r="180" spans="2:15" x14ac:dyDescent="0.25">
      <c r="E180" s="2" t="e">
        <f t="shared" si="97"/>
        <v>#DIV/0!</v>
      </c>
      <c r="H180">
        <f t="shared" si="93"/>
        <v>0</v>
      </c>
      <c r="L180">
        <f t="shared" si="99"/>
        <v>0</v>
      </c>
      <c r="M180">
        <f t="shared" si="98"/>
        <v>0</v>
      </c>
      <c r="O180">
        <f t="shared" si="95"/>
        <v>0</v>
      </c>
    </row>
    <row r="181" spans="2:15" x14ac:dyDescent="0.25">
      <c r="E181" s="2" t="e">
        <f t="shared" si="97"/>
        <v>#DIV/0!</v>
      </c>
      <c r="H181">
        <f t="shared" si="93"/>
        <v>0</v>
      </c>
      <c r="L181">
        <f t="shared" si="99"/>
        <v>0</v>
      </c>
      <c r="M181">
        <f t="shared" si="98"/>
        <v>0</v>
      </c>
      <c r="O181">
        <f t="shared" si="95"/>
        <v>0</v>
      </c>
    </row>
    <row r="182" spans="2:15" x14ac:dyDescent="0.25">
      <c r="E182" s="2" t="e">
        <f t="shared" si="97"/>
        <v>#DIV/0!</v>
      </c>
      <c r="H182">
        <f t="shared" si="93"/>
        <v>0</v>
      </c>
      <c r="L182">
        <f t="shared" si="99"/>
        <v>0</v>
      </c>
      <c r="M182">
        <f t="shared" si="98"/>
        <v>0</v>
      </c>
      <c r="O182">
        <f t="shared" si="95"/>
        <v>0</v>
      </c>
    </row>
    <row r="183" spans="2:15" x14ac:dyDescent="0.25">
      <c r="E183" s="2" t="e">
        <f t="shared" si="97"/>
        <v>#DIV/0!</v>
      </c>
      <c r="H183">
        <f t="shared" si="93"/>
        <v>0</v>
      </c>
      <c r="L183">
        <f t="shared" si="99"/>
        <v>0</v>
      </c>
      <c r="M183">
        <f t="shared" si="98"/>
        <v>0</v>
      </c>
      <c r="O183">
        <f t="shared" si="95"/>
        <v>0</v>
      </c>
    </row>
    <row r="184" spans="2:15" x14ac:dyDescent="0.25">
      <c r="E184" s="2" t="e">
        <f t="shared" si="97"/>
        <v>#DIV/0!</v>
      </c>
      <c r="H184">
        <f t="shared" si="93"/>
        <v>0</v>
      </c>
      <c r="L184">
        <f t="shared" si="99"/>
        <v>0</v>
      </c>
      <c r="M184">
        <f t="shared" si="98"/>
        <v>0</v>
      </c>
      <c r="O184">
        <f t="shared" si="95"/>
        <v>0</v>
      </c>
    </row>
    <row r="185" spans="2:15" x14ac:dyDescent="0.25">
      <c r="E185" s="2" t="e">
        <f t="shared" si="97"/>
        <v>#DIV/0!</v>
      </c>
      <c r="H185">
        <f t="shared" si="93"/>
        <v>0</v>
      </c>
      <c r="L185">
        <f t="shared" si="99"/>
        <v>0</v>
      </c>
      <c r="M185">
        <f t="shared" si="98"/>
        <v>0</v>
      </c>
      <c r="O185">
        <f t="shared" si="95"/>
        <v>0</v>
      </c>
    </row>
    <row r="186" spans="2:15" x14ac:dyDescent="0.25">
      <c r="E186" s="2" t="e">
        <f t="shared" si="97"/>
        <v>#DIV/0!</v>
      </c>
      <c r="H186">
        <f t="shared" si="93"/>
        <v>0</v>
      </c>
      <c r="L186">
        <f t="shared" si="99"/>
        <v>0</v>
      </c>
      <c r="M186">
        <v>0</v>
      </c>
      <c r="O186">
        <f t="shared" si="95"/>
        <v>0</v>
      </c>
    </row>
    <row r="187" spans="2:15" x14ac:dyDescent="0.25">
      <c r="E187" s="2" t="e">
        <f t="shared" si="97"/>
        <v>#DIV/0!</v>
      </c>
      <c r="H187">
        <f t="shared" si="93"/>
        <v>0</v>
      </c>
      <c r="L187">
        <f t="shared" si="99"/>
        <v>0</v>
      </c>
      <c r="M187">
        <f t="shared" ref="M187:M245" si="103">D187*5</f>
        <v>0</v>
      </c>
      <c r="O187">
        <f t="shared" si="95"/>
        <v>0</v>
      </c>
    </row>
    <row r="188" spans="2:15" x14ac:dyDescent="0.25">
      <c r="E188" s="2" t="e">
        <f t="shared" si="97"/>
        <v>#DIV/0!</v>
      </c>
      <c r="H188">
        <f t="shared" si="93"/>
        <v>0</v>
      </c>
      <c r="L188">
        <f t="shared" si="99"/>
        <v>0</v>
      </c>
      <c r="M188">
        <f t="shared" si="103"/>
        <v>0</v>
      </c>
      <c r="O188">
        <f t="shared" si="95"/>
        <v>0</v>
      </c>
    </row>
    <row r="189" spans="2:15" x14ac:dyDescent="0.25">
      <c r="E189" s="2" t="e">
        <f t="shared" si="97"/>
        <v>#DIV/0!</v>
      </c>
      <c r="H189">
        <f t="shared" si="93"/>
        <v>0</v>
      </c>
      <c r="L189">
        <f t="shared" si="99"/>
        <v>0</v>
      </c>
      <c r="M189">
        <f t="shared" si="103"/>
        <v>0</v>
      </c>
      <c r="O189">
        <f t="shared" si="95"/>
        <v>0</v>
      </c>
    </row>
    <row r="190" spans="2:15" x14ac:dyDescent="0.25">
      <c r="E190" s="2" t="e">
        <f t="shared" si="97"/>
        <v>#DIV/0!</v>
      </c>
      <c r="H190">
        <f t="shared" si="93"/>
        <v>0</v>
      </c>
      <c r="L190">
        <f t="shared" si="99"/>
        <v>0</v>
      </c>
      <c r="M190">
        <f t="shared" si="103"/>
        <v>0</v>
      </c>
      <c r="O190">
        <f t="shared" si="95"/>
        <v>0</v>
      </c>
    </row>
    <row r="191" spans="2:15" x14ac:dyDescent="0.25">
      <c r="E191" s="2" t="e">
        <f t="shared" si="97"/>
        <v>#DIV/0!</v>
      </c>
      <c r="H191">
        <f t="shared" si="93"/>
        <v>0</v>
      </c>
      <c r="L191">
        <f t="shared" si="99"/>
        <v>0</v>
      </c>
      <c r="M191">
        <f t="shared" si="103"/>
        <v>0</v>
      </c>
      <c r="O191">
        <f t="shared" si="95"/>
        <v>0</v>
      </c>
    </row>
    <row r="192" spans="2:15" x14ac:dyDescent="0.25">
      <c r="E192" s="2" t="e">
        <f t="shared" si="97"/>
        <v>#DIV/0!</v>
      </c>
      <c r="H192">
        <f t="shared" si="93"/>
        <v>0</v>
      </c>
      <c r="L192">
        <f t="shared" si="99"/>
        <v>0</v>
      </c>
      <c r="M192">
        <f t="shared" si="103"/>
        <v>0</v>
      </c>
      <c r="O192">
        <f t="shared" si="95"/>
        <v>0</v>
      </c>
    </row>
    <row r="193" spans="1:16" x14ac:dyDescent="0.25">
      <c r="E193" s="2" t="e">
        <f t="shared" si="97"/>
        <v>#DIV/0!</v>
      </c>
      <c r="H193">
        <f t="shared" si="93"/>
        <v>0</v>
      </c>
      <c r="L193">
        <f t="shared" si="99"/>
        <v>0</v>
      </c>
      <c r="M193">
        <f t="shared" si="103"/>
        <v>0</v>
      </c>
      <c r="O193">
        <f t="shared" si="95"/>
        <v>0</v>
      </c>
    </row>
    <row r="194" spans="1:16" x14ac:dyDescent="0.25">
      <c r="E194" s="2" t="e">
        <f t="shared" si="97"/>
        <v>#DIV/0!</v>
      </c>
      <c r="H194">
        <f t="shared" si="93"/>
        <v>0</v>
      </c>
      <c r="L194">
        <f t="shared" si="99"/>
        <v>0</v>
      </c>
      <c r="M194">
        <f t="shared" si="103"/>
        <v>0</v>
      </c>
      <c r="O194">
        <f t="shared" si="95"/>
        <v>0</v>
      </c>
    </row>
    <row r="195" spans="1:16" x14ac:dyDescent="0.25">
      <c r="E195" s="2" t="e">
        <f t="shared" si="97"/>
        <v>#DIV/0!</v>
      </c>
      <c r="H195">
        <f t="shared" si="93"/>
        <v>0</v>
      </c>
      <c r="L195">
        <f t="shared" si="99"/>
        <v>0</v>
      </c>
      <c r="M195">
        <f t="shared" si="103"/>
        <v>0</v>
      </c>
      <c r="O195">
        <f t="shared" si="95"/>
        <v>0</v>
      </c>
    </row>
    <row r="196" spans="1:16" x14ac:dyDescent="0.25">
      <c r="E196" s="2" t="e">
        <f t="shared" si="97"/>
        <v>#DIV/0!</v>
      </c>
      <c r="H196">
        <f t="shared" si="93"/>
        <v>0</v>
      </c>
      <c r="L196">
        <f t="shared" si="99"/>
        <v>0</v>
      </c>
      <c r="M196">
        <f t="shared" si="103"/>
        <v>0</v>
      </c>
      <c r="O196">
        <f t="shared" si="95"/>
        <v>0</v>
      </c>
    </row>
    <row r="197" spans="1:16" x14ac:dyDescent="0.25">
      <c r="E197" s="2" t="e">
        <f t="shared" si="97"/>
        <v>#DIV/0!</v>
      </c>
      <c r="H197">
        <f t="shared" si="93"/>
        <v>0</v>
      </c>
      <c r="L197">
        <f t="shared" si="99"/>
        <v>0</v>
      </c>
      <c r="M197">
        <f t="shared" si="103"/>
        <v>0</v>
      </c>
      <c r="O197">
        <f t="shared" si="95"/>
        <v>0</v>
      </c>
    </row>
    <row r="198" spans="1:16" x14ac:dyDescent="0.25">
      <c r="E198" s="2" t="e">
        <f t="shared" si="97"/>
        <v>#DIV/0!</v>
      </c>
      <c r="H198">
        <f t="shared" ref="H198:H245" si="104">F198-G198</f>
        <v>0</v>
      </c>
      <c r="L198">
        <f t="shared" si="99"/>
        <v>0</v>
      </c>
      <c r="M198">
        <f t="shared" si="103"/>
        <v>0</v>
      </c>
      <c r="O198">
        <f t="shared" si="95"/>
        <v>0</v>
      </c>
    </row>
    <row r="199" spans="1:16" x14ac:dyDescent="0.25">
      <c r="E199" s="2" t="e">
        <f t="shared" si="97"/>
        <v>#DIV/0!</v>
      </c>
      <c r="H199">
        <f t="shared" si="104"/>
        <v>0</v>
      </c>
      <c r="L199">
        <f t="shared" si="99"/>
        <v>0</v>
      </c>
      <c r="M199">
        <f t="shared" si="103"/>
        <v>0</v>
      </c>
      <c r="O199">
        <f t="shared" si="95"/>
        <v>0</v>
      </c>
    </row>
    <row r="200" spans="1:16" x14ac:dyDescent="0.25">
      <c r="E200" s="2" t="e">
        <f t="shared" si="97"/>
        <v>#DIV/0!</v>
      </c>
      <c r="H200">
        <f t="shared" si="104"/>
        <v>0</v>
      </c>
      <c r="L200">
        <f t="shared" si="99"/>
        <v>0</v>
      </c>
      <c r="M200">
        <f t="shared" si="103"/>
        <v>0</v>
      </c>
      <c r="O200">
        <f t="shared" si="95"/>
        <v>0</v>
      </c>
    </row>
    <row r="201" spans="1:16" x14ac:dyDescent="0.25">
      <c r="E201" s="2" t="e">
        <f t="shared" si="97"/>
        <v>#DIV/0!</v>
      </c>
      <c r="H201">
        <f t="shared" si="104"/>
        <v>0</v>
      </c>
      <c r="L201">
        <f t="shared" si="99"/>
        <v>0</v>
      </c>
      <c r="M201">
        <f t="shared" si="103"/>
        <v>0</v>
      </c>
      <c r="O201">
        <f t="shared" si="95"/>
        <v>0</v>
      </c>
    </row>
    <row r="202" spans="1:16" x14ac:dyDescent="0.25">
      <c r="E202" s="2" t="e">
        <f t="shared" si="97"/>
        <v>#DIV/0!</v>
      </c>
      <c r="H202">
        <f t="shared" si="104"/>
        <v>0</v>
      </c>
      <c r="L202">
        <f t="shared" si="99"/>
        <v>0</v>
      </c>
      <c r="M202">
        <f t="shared" si="103"/>
        <v>0</v>
      </c>
      <c r="O202">
        <f t="shared" si="95"/>
        <v>0</v>
      </c>
    </row>
    <row r="203" spans="1:16" x14ac:dyDescent="0.25">
      <c r="E203" s="2" t="e">
        <f t="shared" si="97"/>
        <v>#DIV/0!</v>
      </c>
      <c r="H203">
        <f t="shared" si="104"/>
        <v>0</v>
      </c>
      <c r="L203">
        <f t="shared" si="99"/>
        <v>0</v>
      </c>
      <c r="M203">
        <f t="shared" si="103"/>
        <v>0</v>
      </c>
      <c r="O203">
        <f t="shared" si="95"/>
        <v>0</v>
      </c>
    </row>
    <row r="204" spans="1:16" x14ac:dyDescent="0.25">
      <c r="E204" s="2" t="e">
        <f t="shared" si="97"/>
        <v>#DIV/0!</v>
      </c>
      <c r="H204">
        <f t="shared" si="104"/>
        <v>0</v>
      </c>
      <c r="L204">
        <f t="shared" si="99"/>
        <v>0</v>
      </c>
      <c r="M204">
        <f t="shared" si="103"/>
        <v>0</v>
      </c>
      <c r="O204">
        <f t="shared" ref="O204:O245" si="105">SUM(I204:N204)</f>
        <v>0</v>
      </c>
    </row>
    <row r="205" spans="1:16" x14ac:dyDescent="0.25">
      <c r="E205" s="2" t="e">
        <f t="shared" si="97"/>
        <v>#DIV/0!</v>
      </c>
      <c r="H205">
        <f t="shared" si="104"/>
        <v>0</v>
      </c>
      <c r="L205">
        <f t="shared" si="99"/>
        <v>0</v>
      </c>
      <c r="M205">
        <f t="shared" si="103"/>
        <v>0</v>
      </c>
      <c r="O205">
        <f t="shared" si="105"/>
        <v>0</v>
      </c>
    </row>
    <row r="206" spans="1:16" x14ac:dyDescent="0.25">
      <c r="E206" s="2" t="e">
        <f t="shared" si="97"/>
        <v>#DIV/0!</v>
      </c>
      <c r="H206">
        <f t="shared" si="104"/>
        <v>0</v>
      </c>
      <c r="L206">
        <f t="shared" si="99"/>
        <v>0</v>
      </c>
      <c r="M206">
        <f t="shared" si="103"/>
        <v>0</v>
      </c>
      <c r="O206">
        <f t="shared" si="105"/>
        <v>0</v>
      </c>
    </row>
    <row r="207" spans="1:16" x14ac:dyDescent="0.25">
      <c r="A207" s="6"/>
      <c r="B207" s="4"/>
      <c r="C207" s="4"/>
      <c r="D207" s="4"/>
      <c r="E207" s="5" t="e">
        <f t="shared" si="97"/>
        <v>#DIV/0!</v>
      </c>
      <c r="F207" s="4"/>
      <c r="G207" s="4"/>
      <c r="H207" s="4">
        <f t="shared" si="104"/>
        <v>0</v>
      </c>
      <c r="I207" s="4"/>
      <c r="J207" s="4"/>
      <c r="K207" s="4"/>
      <c r="L207" s="4">
        <f t="shared" si="99"/>
        <v>0</v>
      </c>
      <c r="M207" s="4">
        <f t="shared" si="103"/>
        <v>0</v>
      </c>
      <c r="N207" s="4"/>
      <c r="O207" s="4">
        <f t="shared" si="105"/>
        <v>0</v>
      </c>
      <c r="P207" s="4"/>
    </row>
    <row r="208" spans="1:16" x14ac:dyDescent="0.25">
      <c r="E208" s="2" t="e">
        <f t="shared" si="97"/>
        <v>#DIV/0!</v>
      </c>
      <c r="H208">
        <f t="shared" si="104"/>
        <v>0</v>
      </c>
      <c r="L208">
        <f t="shared" si="99"/>
        <v>0</v>
      </c>
      <c r="M208">
        <f t="shared" si="103"/>
        <v>0</v>
      </c>
      <c r="O208">
        <f t="shared" si="105"/>
        <v>0</v>
      </c>
      <c r="P208" s="4"/>
    </row>
    <row r="209" spans="1:16" x14ac:dyDescent="0.25">
      <c r="E209" s="2" t="e">
        <f t="shared" si="97"/>
        <v>#DIV/0!</v>
      </c>
      <c r="H209">
        <f t="shared" si="104"/>
        <v>0</v>
      </c>
      <c r="L209">
        <f t="shared" si="99"/>
        <v>0</v>
      </c>
      <c r="M209">
        <f t="shared" si="103"/>
        <v>0</v>
      </c>
      <c r="O209">
        <f t="shared" si="105"/>
        <v>0</v>
      </c>
    </row>
    <row r="210" spans="1:16" x14ac:dyDescent="0.25">
      <c r="E210" s="2" t="e">
        <f t="shared" ref="E210:E245" si="106">(B210)/(B210+C210+D210)</f>
        <v>#DIV/0!</v>
      </c>
      <c r="H210">
        <f t="shared" si="104"/>
        <v>0</v>
      </c>
      <c r="L210">
        <f t="shared" si="99"/>
        <v>0</v>
      </c>
      <c r="M210">
        <f t="shared" si="103"/>
        <v>0</v>
      </c>
      <c r="O210">
        <f t="shared" si="105"/>
        <v>0</v>
      </c>
    </row>
    <row r="211" spans="1:16" x14ac:dyDescent="0.25">
      <c r="A211" s="6"/>
      <c r="B211" s="4"/>
      <c r="C211" s="4"/>
      <c r="D211" s="4"/>
      <c r="E211" s="5" t="e">
        <f t="shared" si="106"/>
        <v>#DIV/0!</v>
      </c>
      <c r="F211" s="4"/>
      <c r="G211" s="4"/>
      <c r="H211" s="4">
        <f t="shared" si="104"/>
        <v>0</v>
      </c>
      <c r="I211" s="4"/>
      <c r="J211" s="4"/>
      <c r="K211" s="4"/>
      <c r="L211" s="4">
        <f t="shared" ref="L211:L222" si="107">B211*10</f>
        <v>0</v>
      </c>
      <c r="M211" s="4">
        <f t="shared" si="103"/>
        <v>0</v>
      </c>
      <c r="N211" s="4"/>
      <c r="O211" s="4">
        <f t="shared" si="105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106"/>
        <v>#DIV/0!</v>
      </c>
      <c r="F212" s="4"/>
      <c r="G212" s="4"/>
      <c r="H212" s="4">
        <f t="shared" si="104"/>
        <v>0</v>
      </c>
      <c r="I212" s="4"/>
      <c r="J212" s="4"/>
      <c r="K212" s="4"/>
      <c r="L212" s="4">
        <f t="shared" si="107"/>
        <v>0</v>
      </c>
      <c r="M212" s="4">
        <f t="shared" si="103"/>
        <v>0</v>
      </c>
      <c r="N212" s="4"/>
      <c r="O212" s="4">
        <f t="shared" si="105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106"/>
        <v>#DIV/0!</v>
      </c>
      <c r="F213" s="4"/>
      <c r="G213" s="4"/>
      <c r="H213" s="4">
        <f t="shared" si="104"/>
        <v>0</v>
      </c>
      <c r="I213" s="4"/>
      <c r="J213" s="4"/>
      <c r="K213" s="4"/>
      <c r="L213" s="4">
        <f t="shared" si="107"/>
        <v>0</v>
      </c>
      <c r="M213" s="4">
        <f t="shared" si="103"/>
        <v>0</v>
      </c>
      <c r="N213" s="4"/>
      <c r="O213" s="4">
        <f t="shared" si="105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106"/>
        <v>#DIV/0!</v>
      </c>
      <c r="F214" s="4"/>
      <c r="G214" s="4"/>
      <c r="H214" s="4">
        <f t="shared" si="104"/>
        <v>0</v>
      </c>
      <c r="I214" s="4"/>
      <c r="J214" s="4"/>
      <c r="K214" s="4"/>
      <c r="L214" s="4">
        <f t="shared" si="107"/>
        <v>0</v>
      </c>
      <c r="M214" s="4">
        <f t="shared" si="103"/>
        <v>0</v>
      </c>
      <c r="N214" s="4"/>
      <c r="O214" s="4">
        <f t="shared" si="105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106"/>
        <v>#DIV/0!</v>
      </c>
      <c r="F215" s="4"/>
      <c r="G215" s="4"/>
      <c r="H215" s="4">
        <f t="shared" si="104"/>
        <v>0</v>
      </c>
      <c r="I215" s="4"/>
      <c r="J215" s="4"/>
      <c r="K215" s="4"/>
      <c r="L215" s="4">
        <f t="shared" si="107"/>
        <v>0</v>
      </c>
      <c r="M215" s="4">
        <f t="shared" si="103"/>
        <v>0</v>
      </c>
      <c r="N215" s="4"/>
      <c r="O215" s="4">
        <f t="shared" si="105"/>
        <v>0</v>
      </c>
      <c r="P215" s="4"/>
    </row>
    <row r="216" spans="1:16" x14ac:dyDescent="0.25">
      <c r="A216" s="6"/>
      <c r="B216" s="4"/>
      <c r="C216" s="4"/>
      <c r="D216" s="4"/>
      <c r="E216" s="5" t="e">
        <f t="shared" si="106"/>
        <v>#DIV/0!</v>
      </c>
      <c r="F216" s="4"/>
      <c r="G216" s="4"/>
      <c r="H216" s="4">
        <f t="shared" si="104"/>
        <v>0</v>
      </c>
      <c r="I216" s="4"/>
      <c r="J216" s="4"/>
      <c r="K216" s="4"/>
      <c r="L216" s="4">
        <f t="shared" si="107"/>
        <v>0</v>
      </c>
      <c r="M216" s="4">
        <f t="shared" si="103"/>
        <v>0</v>
      </c>
      <c r="N216" s="4"/>
      <c r="O216" s="4">
        <f t="shared" si="105"/>
        <v>0</v>
      </c>
    </row>
    <row r="217" spans="1:16" x14ac:dyDescent="0.25">
      <c r="E217" s="2" t="e">
        <f t="shared" si="106"/>
        <v>#DIV/0!</v>
      </c>
      <c r="H217">
        <f t="shared" si="104"/>
        <v>0</v>
      </c>
      <c r="L217">
        <f t="shared" si="107"/>
        <v>0</v>
      </c>
      <c r="M217">
        <f t="shared" si="103"/>
        <v>0</v>
      </c>
      <c r="O217">
        <f t="shared" si="105"/>
        <v>0</v>
      </c>
    </row>
    <row r="218" spans="1:16" x14ac:dyDescent="0.25">
      <c r="E218" s="2" t="e">
        <f t="shared" si="106"/>
        <v>#DIV/0!</v>
      </c>
      <c r="H218">
        <f t="shared" si="104"/>
        <v>0</v>
      </c>
      <c r="L218">
        <f t="shared" si="107"/>
        <v>0</v>
      </c>
      <c r="M218">
        <f t="shared" si="103"/>
        <v>0</v>
      </c>
      <c r="O218">
        <f t="shared" si="105"/>
        <v>0</v>
      </c>
    </row>
    <row r="219" spans="1:16" x14ac:dyDescent="0.25">
      <c r="E219" s="2" t="e">
        <f t="shared" si="106"/>
        <v>#DIV/0!</v>
      </c>
      <c r="H219">
        <f t="shared" si="104"/>
        <v>0</v>
      </c>
      <c r="L219">
        <f t="shared" si="107"/>
        <v>0</v>
      </c>
      <c r="M219">
        <f t="shared" si="103"/>
        <v>0</v>
      </c>
      <c r="O219">
        <f t="shared" si="105"/>
        <v>0</v>
      </c>
    </row>
    <row r="220" spans="1:16" x14ac:dyDescent="0.25">
      <c r="E220" s="2" t="e">
        <f t="shared" si="106"/>
        <v>#DIV/0!</v>
      </c>
      <c r="H220">
        <f t="shared" si="104"/>
        <v>0</v>
      </c>
      <c r="L220">
        <f t="shared" si="107"/>
        <v>0</v>
      </c>
      <c r="M220">
        <f t="shared" si="103"/>
        <v>0</v>
      </c>
      <c r="O220">
        <f t="shared" si="105"/>
        <v>0</v>
      </c>
    </row>
    <row r="221" spans="1:16" x14ac:dyDescent="0.25">
      <c r="E221" s="2" t="e">
        <f t="shared" si="106"/>
        <v>#DIV/0!</v>
      </c>
      <c r="H221">
        <f t="shared" si="104"/>
        <v>0</v>
      </c>
      <c r="L221">
        <f t="shared" si="107"/>
        <v>0</v>
      </c>
      <c r="M221">
        <f t="shared" si="103"/>
        <v>0</v>
      </c>
      <c r="O221">
        <f t="shared" si="105"/>
        <v>0</v>
      </c>
    </row>
    <row r="222" spans="1:16" x14ac:dyDescent="0.25">
      <c r="E222" s="2" t="e">
        <f t="shared" si="106"/>
        <v>#DIV/0!</v>
      </c>
      <c r="H222">
        <f t="shared" si="104"/>
        <v>0</v>
      </c>
      <c r="L222">
        <f t="shared" si="107"/>
        <v>0</v>
      </c>
      <c r="M222">
        <f t="shared" si="103"/>
        <v>0</v>
      </c>
      <c r="O222">
        <f t="shared" si="105"/>
        <v>0</v>
      </c>
    </row>
    <row r="223" spans="1:16" x14ac:dyDescent="0.25">
      <c r="E223" s="2" t="e">
        <f t="shared" si="106"/>
        <v>#DIV/0!</v>
      </c>
      <c r="H223">
        <f t="shared" si="104"/>
        <v>0</v>
      </c>
      <c r="M223">
        <f t="shared" si="103"/>
        <v>0</v>
      </c>
      <c r="O223">
        <f t="shared" si="105"/>
        <v>0</v>
      </c>
    </row>
    <row r="224" spans="1:16" x14ac:dyDescent="0.25">
      <c r="E224" s="2" t="e">
        <f t="shared" si="106"/>
        <v>#DIV/0!</v>
      </c>
      <c r="H224">
        <f t="shared" si="104"/>
        <v>0</v>
      </c>
      <c r="M224">
        <f t="shared" si="103"/>
        <v>0</v>
      </c>
      <c r="O224">
        <f t="shared" si="105"/>
        <v>0</v>
      </c>
    </row>
    <row r="225" spans="5:15" x14ac:dyDescent="0.25">
      <c r="E225" s="2" t="e">
        <f t="shared" si="106"/>
        <v>#DIV/0!</v>
      </c>
      <c r="H225">
        <f t="shared" si="104"/>
        <v>0</v>
      </c>
      <c r="M225">
        <f t="shared" si="103"/>
        <v>0</v>
      </c>
      <c r="O225">
        <f t="shared" si="105"/>
        <v>0</v>
      </c>
    </row>
    <row r="226" spans="5:15" x14ac:dyDescent="0.25">
      <c r="E226" s="2" t="e">
        <f t="shared" si="106"/>
        <v>#DIV/0!</v>
      </c>
      <c r="H226">
        <f t="shared" si="104"/>
        <v>0</v>
      </c>
      <c r="M226">
        <f t="shared" si="103"/>
        <v>0</v>
      </c>
      <c r="O226">
        <f t="shared" si="105"/>
        <v>0</v>
      </c>
    </row>
    <row r="227" spans="5:15" x14ac:dyDescent="0.25">
      <c r="E227" s="2" t="e">
        <f t="shared" si="106"/>
        <v>#DIV/0!</v>
      </c>
      <c r="H227">
        <f t="shared" si="104"/>
        <v>0</v>
      </c>
      <c r="M227">
        <f t="shared" si="103"/>
        <v>0</v>
      </c>
      <c r="O227">
        <f t="shared" si="105"/>
        <v>0</v>
      </c>
    </row>
    <row r="228" spans="5:15" x14ac:dyDescent="0.25">
      <c r="E228" s="2" t="e">
        <f t="shared" si="106"/>
        <v>#DIV/0!</v>
      </c>
      <c r="H228">
        <f t="shared" si="104"/>
        <v>0</v>
      </c>
      <c r="M228">
        <f t="shared" si="103"/>
        <v>0</v>
      </c>
      <c r="O228">
        <f t="shared" si="105"/>
        <v>0</v>
      </c>
    </row>
    <row r="229" spans="5:15" x14ac:dyDescent="0.25">
      <c r="E229" s="2" t="e">
        <f t="shared" si="106"/>
        <v>#DIV/0!</v>
      </c>
      <c r="H229">
        <f t="shared" si="104"/>
        <v>0</v>
      </c>
      <c r="M229">
        <f t="shared" si="103"/>
        <v>0</v>
      </c>
      <c r="O229">
        <f t="shared" si="105"/>
        <v>0</v>
      </c>
    </row>
    <row r="230" spans="5:15" x14ac:dyDescent="0.25">
      <c r="E230" s="2" t="e">
        <f t="shared" si="106"/>
        <v>#DIV/0!</v>
      </c>
      <c r="H230">
        <f t="shared" si="104"/>
        <v>0</v>
      </c>
      <c r="M230">
        <f t="shared" si="103"/>
        <v>0</v>
      </c>
      <c r="O230">
        <f t="shared" si="105"/>
        <v>0</v>
      </c>
    </row>
    <row r="231" spans="5:15" x14ac:dyDescent="0.25">
      <c r="E231" s="2" t="e">
        <f t="shared" si="106"/>
        <v>#DIV/0!</v>
      </c>
      <c r="H231">
        <f t="shared" si="104"/>
        <v>0</v>
      </c>
      <c r="M231">
        <f t="shared" si="103"/>
        <v>0</v>
      </c>
      <c r="O231">
        <f t="shared" si="105"/>
        <v>0</v>
      </c>
    </row>
    <row r="232" spans="5:15" x14ac:dyDescent="0.25">
      <c r="E232" s="2" t="e">
        <f t="shared" si="106"/>
        <v>#DIV/0!</v>
      </c>
      <c r="H232">
        <f t="shared" si="104"/>
        <v>0</v>
      </c>
      <c r="M232">
        <f t="shared" si="103"/>
        <v>0</v>
      </c>
      <c r="O232">
        <f t="shared" si="105"/>
        <v>0</v>
      </c>
    </row>
    <row r="233" spans="5:15" x14ac:dyDescent="0.25">
      <c r="E233" s="2" t="e">
        <f t="shared" si="106"/>
        <v>#DIV/0!</v>
      </c>
      <c r="H233">
        <f t="shared" si="104"/>
        <v>0</v>
      </c>
      <c r="M233">
        <f t="shared" si="103"/>
        <v>0</v>
      </c>
      <c r="O233">
        <f t="shared" si="105"/>
        <v>0</v>
      </c>
    </row>
    <row r="234" spans="5:15" x14ac:dyDescent="0.25">
      <c r="E234" s="2" t="e">
        <f t="shared" si="106"/>
        <v>#DIV/0!</v>
      </c>
      <c r="H234">
        <f t="shared" si="104"/>
        <v>0</v>
      </c>
      <c r="M234">
        <f t="shared" si="103"/>
        <v>0</v>
      </c>
      <c r="O234">
        <f t="shared" si="105"/>
        <v>0</v>
      </c>
    </row>
    <row r="235" spans="5:15" x14ac:dyDescent="0.25">
      <c r="E235" s="2" t="e">
        <f t="shared" si="106"/>
        <v>#DIV/0!</v>
      </c>
      <c r="H235">
        <f t="shared" si="104"/>
        <v>0</v>
      </c>
      <c r="M235">
        <f t="shared" si="103"/>
        <v>0</v>
      </c>
      <c r="O235">
        <f t="shared" si="105"/>
        <v>0</v>
      </c>
    </row>
    <row r="236" spans="5:15" x14ac:dyDescent="0.25">
      <c r="E236" s="2" t="e">
        <f t="shared" si="106"/>
        <v>#DIV/0!</v>
      </c>
      <c r="H236">
        <f t="shared" si="104"/>
        <v>0</v>
      </c>
      <c r="M236">
        <f t="shared" si="103"/>
        <v>0</v>
      </c>
      <c r="O236">
        <f t="shared" si="105"/>
        <v>0</v>
      </c>
    </row>
    <row r="237" spans="5:15" x14ac:dyDescent="0.25">
      <c r="E237" s="2" t="e">
        <f t="shared" si="106"/>
        <v>#DIV/0!</v>
      </c>
      <c r="H237">
        <f t="shared" si="104"/>
        <v>0</v>
      </c>
      <c r="M237">
        <f t="shared" si="103"/>
        <v>0</v>
      </c>
      <c r="O237">
        <f t="shared" si="105"/>
        <v>0</v>
      </c>
    </row>
    <row r="238" spans="5:15" x14ac:dyDescent="0.25">
      <c r="E238" s="2" t="e">
        <f t="shared" si="106"/>
        <v>#DIV/0!</v>
      </c>
      <c r="H238">
        <f t="shared" si="104"/>
        <v>0</v>
      </c>
      <c r="M238">
        <f t="shared" si="103"/>
        <v>0</v>
      </c>
      <c r="O238">
        <f t="shared" si="105"/>
        <v>0</v>
      </c>
    </row>
    <row r="239" spans="5:15" x14ac:dyDescent="0.25">
      <c r="E239" s="2" t="e">
        <f t="shared" si="106"/>
        <v>#DIV/0!</v>
      </c>
      <c r="H239">
        <f t="shared" si="104"/>
        <v>0</v>
      </c>
      <c r="M239">
        <f t="shared" si="103"/>
        <v>0</v>
      </c>
      <c r="O239">
        <f t="shared" si="105"/>
        <v>0</v>
      </c>
    </row>
    <row r="240" spans="5:15" x14ac:dyDescent="0.25">
      <c r="E240" s="2" t="e">
        <f t="shared" si="106"/>
        <v>#DIV/0!</v>
      </c>
      <c r="H240">
        <f t="shared" si="104"/>
        <v>0</v>
      </c>
      <c r="M240">
        <f t="shared" si="103"/>
        <v>0</v>
      </c>
      <c r="O240">
        <f t="shared" si="105"/>
        <v>0</v>
      </c>
    </row>
    <row r="241" spans="5:15" x14ac:dyDescent="0.25">
      <c r="E241" s="2" t="e">
        <f t="shared" si="106"/>
        <v>#DIV/0!</v>
      </c>
      <c r="H241">
        <f t="shared" si="104"/>
        <v>0</v>
      </c>
      <c r="M241">
        <f t="shared" si="103"/>
        <v>0</v>
      </c>
      <c r="O241">
        <f t="shared" si="105"/>
        <v>0</v>
      </c>
    </row>
    <row r="242" spans="5:15" x14ac:dyDescent="0.25">
      <c r="E242" t="e">
        <f t="shared" si="106"/>
        <v>#DIV/0!</v>
      </c>
      <c r="H242">
        <f t="shared" si="104"/>
        <v>0</v>
      </c>
      <c r="M242">
        <f t="shared" si="103"/>
        <v>0</v>
      </c>
      <c r="O242">
        <f t="shared" si="105"/>
        <v>0</v>
      </c>
    </row>
    <row r="243" spans="5:15" x14ac:dyDescent="0.25">
      <c r="E243" t="e">
        <f t="shared" si="106"/>
        <v>#DIV/0!</v>
      </c>
      <c r="H243">
        <f t="shared" si="104"/>
        <v>0</v>
      </c>
      <c r="M243">
        <f t="shared" si="103"/>
        <v>0</v>
      </c>
      <c r="O243">
        <f t="shared" si="105"/>
        <v>0</v>
      </c>
    </row>
    <row r="244" spans="5:15" x14ac:dyDescent="0.25">
      <c r="E244" t="e">
        <f t="shared" si="106"/>
        <v>#DIV/0!</v>
      </c>
      <c r="H244">
        <f t="shared" si="104"/>
        <v>0</v>
      </c>
      <c r="M244">
        <f t="shared" si="103"/>
        <v>0</v>
      </c>
      <c r="O244">
        <f t="shared" si="105"/>
        <v>0</v>
      </c>
    </row>
    <row r="245" spans="5:15" x14ac:dyDescent="0.25">
      <c r="E245" t="e">
        <f t="shared" si="106"/>
        <v>#DIV/0!</v>
      </c>
      <c r="H245">
        <f t="shared" si="104"/>
        <v>0</v>
      </c>
      <c r="M245">
        <f t="shared" si="103"/>
        <v>0</v>
      </c>
      <c r="O245">
        <f t="shared" si="105"/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CB76-F3D5-4A00-BE56-7F9C268D1F7D}">
  <sheetPr codeName="Sheet6"/>
  <dimension ref="A1:AA240"/>
  <sheetViews>
    <sheetView zoomScale="120" zoomScaleNormal="120" workbookViewId="0">
      <selection activeCell="H5" sqref="H5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223</v>
      </c>
      <c r="B3" s="3">
        <f>1*3</f>
        <v>3</v>
      </c>
      <c r="C3" s="3">
        <f>1*1</f>
        <v>1</v>
      </c>
      <c r="D3" s="3"/>
      <c r="E3" s="2">
        <f>(B3)/(B3+C3+D3)</f>
        <v>0.75</v>
      </c>
      <c r="F3" s="3">
        <f>0+10+10+10</f>
        <v>30</v>
      </c>
      <c r="G3" s="3">
        <f>8+1+3+0</f>
        <v>12</v>
      </c>
      <c r="H3">
        <f t="shared" ref="H3" si="0">F3-G3</f>
        <v>18</v>
      </c>
      <c r="I3">
        <f>60*1</f>
        <v>60</v>
      </c>
      <c r="L3">
        <f t="shared" ref="L3" si="1">B3*10</f>
        <v>30</v>
      </c>
      <c r="M3">
        <f t="shared" ref="M3" si="2">D3*5</f>
        <v>0</v>
      </c>
      <c r="N3">
        <f t="shared" ref="N3:N44" si="3">10*1</f>
        <v>10</v>
      </c>
      <c r="O3">
        <f>SUM(I3:N3)</f>
        <v>100</v>
      </c>
    </row>
    <row r="4" spans="1:27" x14ac:dyDescent="0.25">
      <c r="A4" s="3" t="s">
        <v>116</v>
      </c>
      <c r="B4" s="3">
        <f>1*2</f>
        <v>2</v>
      </c>
      <c r="C4" s="3">
        <f>1*2</f>
        <v>2</v>
      </c>
      <c r="D4" s="3"/>
      <c r="E4" s="2">
        <f t="shared" ref="E4:E11" si="4">(B4)/(B4+C4+D4)</f>
        <v>0.5</v>
      </c>
      <c r="F4" s="3">
        <f>11+0+6+7</f>
        <v>24</v>
      </c>
      <c r="G4" s="3">
        <f>15+10+4+5</f>
        <v>34</v>
      </c>
      <c r="H4">
        <f t="shared" ref="H4:H71" si="5">F4-G4</f>
        <v>-10</v>
      </c>
      <c r="I4">
        <f>60*1</f>
        <v>60</v>
      </c>
      <c r="L4">
        <f t="shared" ref="L4:L71" si="6">B4*10</f>
        <v>20</v>
      </c>
      <c r="M4">
        <f t="shared" ref="M4:M71" si="7">D4*5</f>
        <v>0</v>
      </c>
      <c r="N4">
        <f t="shared" si="3"/>
        <v>10</v>
      </c>
      <c r="O4">
        <f>SUM(I4:N4)</f>
        <v>90</v>
      </c>
    </row>
    <row r="5" spans="1:27" x14ac:dyDescent="0.25">
      <c r="A5" s="3" t="s">
        <v>117</v>
      </c>
      <c r="B5" s="3">
        <f>1*9</f>
        <v>9</v>
      </c>
      <c r="C5" s="3">
        <f>1*4</f>
        <v>4</v>
      </c>
      <c r="D5" s="3"/>
      <c r="E5" s="2">
        <f t="shared" si="4"/>
        <v>0.69230769230769229</v>
      </c>
      <c r="F5" s="3">
        <f>15+7+4+18+4+4+10+8+3+0+11+3+1</f>
        <v>88</v>
      </c>
      <c r="G5" s="3">
        <f>11+4+8+3+3+3+0+7+6+8+10+1+5</f>
        <v>69</v>
      </c>
      <c r="H5">
        <f t="shared" si="5"/>
        <v>19</v>
      </c>
      <c r="I5">
        <f>60*1</f>
        <v>60</v>
      </c>
      <c r="J5">
        <f>40*1</f>
        <v>40</v>
      </c>
      <c r="L5">
        <f t="shared" si="6"/>
        <v>90</v>
      </c>
      <c r="M5">
        <f t="shared" si="7"/>
        <v>0</v>
      </c>
      <c r="N5">
        <f>10*4</f>
        <v>40</v>
      </c>
      <c r="O5">
        <f t="shared" ref="O5:O54" si="8">SUM(I5:N5)</f>
        <v>230</v>
      </c>
    </row>
    <row r="6" spans="1:27" x14ac:dyDescent="0.25">
      <c r="A6" s="3" t="s">
        <v>167</v>
      </c>
      <c r="B6" s="3"/>
      <c r="C6" s="3">
        <f>1*3</f>
        <v>3</v>
      </c>
      <c r="D6" s="3"/>
      <c r="E6" s="2">
        <f t="shared" si="4"/>
        <v>0</v>
      </c>
      <c r="F6" s="3">
        <f>3+2+2</f>
        <v>7</v>
      </c>
      <c r="G6" s="3">
        <f>4+7+7</f>
        <v>18</v>
      </c>
      <c r="H6">
        <f t="shared" ref="H6" si="9">F6-G6</f>
        <v>-11</v>
      </c>
      <c r="L6">
        <f t="shared" ref="L6" si="10">B6*10</f>
        <v>0</v>
      </c>
      <c r="M6">
        <f t="shared" ref="M6" si="11">D6*5</f>
        <v>0</v>
      </c>
      <c r="N6">
        <f t="shared" si="3"/>
        <v>10</v>
      </c>
      <c r="O6">
        <f t="shared" ref="O6" si="12">SUM(I6:N6)</f>
        <v>10</v>
      </c>
    </row>
    <row r="7" spans="1:27" x14ac:dyDescent="0.25">
      <c r="A7" s="3" t="s">
        <v>118</v>
      </c>
      <c r="B7" s="3">
        <f>1*3</f>
        <v>3</v>
      </c>
      <c r="C7" s="3">
        <f>1*3</f>
        <v>3</v>
      </c>
      <c r="D7" s="3"/>
      <c r="E7" s="2">
        <f t="shared" si="4"/>
        <v>0.5</v>
      </c>
      <c r="F7" s="3">
        <f>10+5+4+3+6+3</f>
        <v>31</v>
      </c>
      <c r="G7" s="3">
        <f>0+3+6+18+1+4</f>
        <v>32</v>
      </c>
      <c r="H7">
        <f t="shared" si="5"/>
        <v>-1</v>
      </c>
      <c r="K7">
        <f>20*2</f>
        <v>40</v>
      </c>
      <c r="L7">
        <f t="shared" si="6"/>
        <v>30</v>
      </c>
      <c r="M7">
        <f t="shared" si="7"/>
        <v>0</v>
      </c>
      <c r="N7">
        <f>10*2</f>
        <v>20</v>
      </c>
      <c r="O7">
        <f t="shared" si="8"/>
        <v>90</v>
      </c>
    </row>
    <row r="8" spans="1:27" x14ac:dyDescent="0.25">
      <c r="A8" s="3" t="s">
        <v>70</v>
      </c>
      <c r="B8" s="3">
        <f>1*1</f>
        <v>1</v>
      </c>
      <c r="C8" s="3">
        <f>1*2</f>
        <v>2</v>
      </c>
      <c r="D8" s="3"/>
      <c r="E8" s="2">
        <f>(B8)/(B8+C8+D8)</f>
        <v>0.33333333333333331</v>
      </c>
      <c r="F8" s="3">
        <f>7+7+3</f>
        <v>17</v>
      </c>
      <c r="G8" s="3">
        <f>8+0+10</f>
        <v>18</v>
      </c>
      <c r="H8">
        <f t="shared" si="5"/>
        <v>-1</v>
      </c>
      <c r="L8">
        <f t="shared" si="6"/>
        <v>10</v>
      </c>
      <c r="M8">
        <f t="shared" si="7"/>
        <v>0</v>
      </c>
      <c r="N8">
        <f t="shared" si="3"/>
        <v>10</v>
      </c>
      <c r="O8">
        <f>SUM(I8:N8)</f>
        <v>20</v>
      </c>
    </row>
    <row r="9" spans="1:27" x14ac:dyDescent="0.25">
      <c r="A9" s="3" t="s">
        <v>168</v>
      </c>
      <c r="B9" s="3">
        <f>1*1</f>
        <v>1</v>
      </c>
      <c r="C9" s="3">
        <f>1*3</f>
        <v>3</v>
      </c>
      <c r="D9" s="3"/>
      <c r="E9" s="2">
        <f t="shared" si="4"/>
        <v>0.25</v>
      </c>
      <c r="F9" s="3">
        <f>1+0+7+3</f>
        <v>11</v>
      </c>
      <c r="G9" s="3">
        <f>6+6+2+5</f>
        <v>19</v>
      </c>
      <c r="H9">
        <f t="shared" si="5"/>
        <v>-8</v>
      </c>
      <c r="L9">
        <f t="shared" si="6"/>
        <v>10</v>
      </c>
      <c r="M9">
        <f t="shared" si="7"/>
        <v>0</v>
      </c>
      <c r="N9">
        <f t="shared" si="3"/>
        <v>10</v>
      </c>
      <c r="O9">
        <f t="shared" si="8"/>
        <v>20</v>
      </c>
    </row>
    <row r="10" spans="1:27" x14ac:dyDescent="0.25">
      <c r="A10" s="3" t="s">
        <v>49</v>
      </c>
      <c r="B10" s="3">
        <f>1*2</f>
        <v>2</v>
      </c>
      <c r="C10" s="3">
        <f>1*1</f>
        <v>1</v>
      </c>
      <c r="D10" s="3"/>
      <c r="E10" s="2">
        <f>(B10)/(B10+C10+D10)</f>
        <v>0.66666666666666663</v>
      </c>
      <c r="F10" s="3">
        <f>8+6+4</f>
        <v>18</v>
      </c>
      <c r="G10" s="3">
        <f>0+3+6</f>
        <v>9</v>
      </c>
      <c r="H10">
        <f t="shared" si="5"/>
        <v>9</v>
      </c>
      <c r="K10">
        <f>20*1</f>
        <v>20</v>
      </c>
      <c r="L10">
        <f t="shared" si="6"/>
        <v>20</v>
      </c>
      <c r="M10">
        <f t="shared" si="7"/>
        <v>0</v>
      </c>
      <c r="N10">
        <f t="shared" si="3"/>
        <v>10</v>
      </c>
      <c r="O10">
        <f>SUM(I10:N10)</f>
        <v>50</v>
      </c>
    </row>
    <row r="11" spans="1:27" x14ac:dyDescent="0.25">
      <c r="A11" s="3" t="s">
        <v>119</v>
      </c>
      <c r="B11" s="3">
        <f>1*5</f>
        <v>5</v>
      </c>
      <c r="C11" s="3">
        <f>1*6</f>
        <v>6</v>
      </c>
      <c r="D11" s="3"/>
      <c r="E11" s="2">
        <f t="shared" si="4"/>
        <v>0.45454545454545453</v>
      </c>
      <c r="F11" s="3">
        <f>4+3+8+5+6+7+5+0+10+13+3</f>
        <v>64</v>
      </c>
      <c r="G11" s="3">
        <f>7+5+4+7+0+2+3+10+11+11+17</f>
        <v>77</v>
      </c>
      <c r="H11">
        <f t="shared" si="5"/>
        <v>-13</v>
      </c>
      <c r="J11">
        <f>40*2</f>
        <v>80</v>
      </c>
      <c r="K11">
        <f>20*1</f>
        <v>20</v>
      </c>
      <c r="L11">
        <f t="shared" si="6"/>
        <v>50</v>
      </c>
      <c r="M11">
        <f t="shared" si="7"/>
        <v>0</v>
      </c>
      <c r="N11">
        <f>10*3</f>
        <v>30</v>
      </c>
      <c r="O11">
        <f t="shared" si="8"/>
        <v>180</v>
      </c>
    </row>
    <row r="12" spans="1:27" x14ac:dyDescent="0.25">
      <c r="A12" s="3" t="s">
        <v>224</v>
      </c>
      <c r="B12" s="3">
        <f>1*5</f>
        <v>5</v>
      </c>
      <c r="C12" s="3">
        <f>1*4</f>
        <v>4</v>
      </c>
      <c r="D12" s="3"/>
      <c r="E12" s="2">
        <f>(B12)/(B12+C12+D12)</f>
        <v>0.55555555555555558</v>
      </c>
      <c r="F12" s="3">
        <f>1+7+8+6+0+11+1+17+5</f>
        <v>56</v>
      </c>
      <c r="G12" s="3">
        <f>10+0+0+4+10+13+3+3+1</f>
        <v>44</v>
      </c>
      <c r="H12">
        <f t="shared" ref="H12" si="13">F12-G12</f>
        <v>12</v>
      </c>
      <c r="I12">
        <f>60*1</f>
        <v>60</v>
      </c>
      <c r="J12">
        <f>40*1</f>
        <v>40</v>
      </c>
      <c r="L12">
        <f t="shared" ref="L12" si="14">B12*10</f>
        <v>50</v>
      </c>
      <c r="M12">
        <f t="shared" ref="M12" si="15">D12*5</f>
        <v>0</v>
      </c>
      <c r="N12">
        <f>10*2</f>
        <v>20</v>
      </c>
      <c r="O12">
        <f>SUM(I12:N12)</f>
        <v>170</v>
      </c>
    </row>
    <row r="13" spans="1:27" x14ac:dyDescent="0.25">
      <c r="B13" s="3"/>
      <c r="C13" s="3"/>
      <c r="D13" s="3"/>
      <c r="E13" s="2" t="e">
        <f>(B13)/(B13+C13+D13)</f>
        <v>#DIV/0!</v>
      </c>
      <c r="F13" s="3"/>
      <c r="G13" s="3"/>
      <c r="H13">
        <f t="shared" si="5"/>
        <v>0</v>
      </c>
      <c r="L13">
        <f t="shared" si="6"/>
        <v>0</v>
      </c>
      <c r="M13">
        <f t="shared" si="7"/>
        <v>0</v>
      </c>
      <c r="N13">
        <f t="shared" si="3"/>
        <v>10</v>
      </c>
      <c r="O13">
        <f t="shared" si="8"/>
        <v>10</v>
      </c>
    </row>
    <row r="14" spans="1:27" x14ac:dyDescent="0.25">
      <c r="B14" s="3"/>
      <c r="C14" s="3"/>
      <c r="D14" s="3"/>
      <c r="E14" s="2" t="e">
        <f>(B14)/(B14+C14+D14)</f>
        <v>#DIV/0!</v>
      </c>
      <c r="F14" s="3"/>
      <c r="G14" s="3"/>
      <c r="H14">
        <f t="shared" si="5"/>
        <v>0</v>
      </c>
      <c r="L14">
        <f t="shared" si="6"/>
        <v>0</v>
      </c>
      <c r="M14">
        <f t="shared" si="7"/>
        <v>0</v>
      </c>
      <c r="N14">
        <f t="shared" si="3"/>
        <v>10</v>
      </c>
      <c r="O14">
        <f t="shared" si="8"/>
        <v>10</v>
      </c>
    </row>
    <row r="15" spans="1:27" x14ac:dyDescent="0.25">
      <c r="B15" s="3"/>
      <c r="C15" s="3"/>
      <c r="D15" s="3"/>
      <c r="E15" s="2" t="e">
        <f>(B15)/(B15+C15+D15)</f>
        <v>#DIV/0!</v>
      </c>
      <c r="F15" s="3"/>
      <c r="G15" s="3"/>
      <c r="H15">
        <f t="shared" si="5"/>
        <v>0</v>
      </c>
      <c r="L15">
        <f t="shared" si="6"/>
        <v>0</v>
      </c>
      <c r="M15">
        <f t="shared" si="7"/>
        <v>0</v>
      </c>
      <c r="N15">
        <f t="shared" si="3"/>
        <v>10</v>
      </c>
      <c r="O15">
        <f t="shared" si="8"/>
        <v>10</v>
      </c>
    </row>
    <row r="16" spans="1:27" x14ac:dyDescent="0.25">
      <c r="B16" s="3"/>
      <c r="C16" s="3"/>
      <c r="D16" s="3"/>
      <c r="E16" s="2" t="e">
        <f>(B16)/(B16+C16+D16)</f>
        <v>#DIV/0!</v>
      </c>
      <c r="F16" s="3"/>
      <c r="G16" s="3"/>
      <c r="H16">
        <f t="shared" si="5"/>
        <v>0</v>
      </c>
      <c r="L16">
        <f t="shared" si="6"/>
        <v>0</v>
      </c>
      <c r="M16">
        <f t="shared" si="7"/>
        <v>0</v>
      </c>
      <c r="N16">
        <f t="shared" si="3"/>
        <v>10</v>
      </c>
      <c r="O16">
        <f t="shared" si="8"/>
        <v>10</v>
      </c>
    </row>
    <row r="17" spans="2:15" x14ac:dyDescent="0.25">
      <c r="B17" s="3"/>
      <c r="C17" s="3"/>
      <c r="D17" s="3"/>
      <c r="E17" s="2" t="e">
        <f t="shared" ref="E17:E30" si="16">(B17)/(B17+C17+D17)</f>
        <v>#DIV/0!</v>
      </c>
      <c r="F17" s="3"/>
      <c r="G17" s="3"/>
      <c r="H17">
        <f t="shared" si="5"/>
        <v>0</v>
      </c>
      <c r="L17">
        <f t="shared" si="6"/>
        <v>0</v>
      </c>
      <c r="M17">
        <f t="shared" si="7"/>
        <v>0</v>
      </c>
      <c r="N17">
        <f t="shared" si="3"/>
        <v>10</v>
      </c>
      <c r="O17">
        <f t="shared" si="8"/>
        <v>10</v>
      </c>
    </row>
    <row r="18" spans="2:15" x14ac:dyDescent="0.25">
      <c r="B18" s="3"/>
      <c r="C18" s="3"/>
      <c r="D18" s="3"/>
      <c r="E18" s="2" t="e">
        <f t="shared" si="16"/>
        <v>#DIV/0!</v>
      </c>
      <c r="F18" s="3"/>
      <c r="G18" s="3"/>
      <c r="H18">
        <f t="shared" si="5"/>
        <v>0</v>
      </c>
      <c r="L18">
        <f t="shared" si="6"/>
        <v>0</v>
      </c>
      <c r="M18">
        <f t="shared" si="7"/>
        <v>0</v>
      </c>
      <c r="N18">
        <f t="shared" si="3"/>
        <v>10</v>
      </c>
      <c r="O18">
        <f t="shared" si="8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5"/>
        <v>0</v>
      </c>
      <c r="L19">
        <f t="shared" si="6"/>
        <v>0</v>
      </c>
      <c r="M19">
        <f t="shared" si="7"/>
        <v>0</v>
      </c>
      <c r="N19">
        <f t="shared" si="3"/>
        <v>10</v>
      </c>
      <c r="O19">
        <f t="shared" si="8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5"/>
        <v>0</v>
      </c>
      <c r="L20">
        <f t="shared" si="6"/>
        <v>0</v>
      </c>
      <c r="M20">
        <f t="shared" si="7"/>
        <v>0</v>
      </c>
      <c r="N20">
        <f t="shared" si="3"/>
        <v>10</v>
      </c>
      <c r="O20">
        <f t="shared" si="8"/>
        <v>10</v>
      </c>
    </row>
    <row r="21" spans="2:15" x14ac:dyDescent="0.25">
      <c r="B21" s="3"/>
      <c r="C21" s="3"/>
      <c r="D21" s="3"/>
      <c r="E21" s="2" t="e">
        <f t="shared" ref="E21:E23" si="17">(B21)/(B21+C21+D21)</f>
        <v>#DIV/0!</v>
      </c>
      <c r="F21" s="3"/>
      <c r="G21" s="3"/>
      <c r="H21">
        <f t="shared" si="5"/>
        <v>0</v>
      </c>
      <c r="L21">
        <f t="shared" si="6"/>
        <v>0</v>
      </c>
      <c r="M21">
        <f t="shared" si="7"/>
        <v>0</v>
      </c>
      <c r="N21">
        <f t="shared" si="3"/>
        <v>10</v>
      </c>
      <c r="O21">
        <f t="shared" si="8"/>
        <v>10</v>
      </c>
    </row>
    <row r="22" spans="2:15" x14ac:dyDescent="0.25">
      <c r="B22" s="3"/>
      <c r="C22" s="3"/>
      <c r="D22" s="3"/>
      <c r="E22" s="2" t="e">
        <f t="shared" si="17"/>
        <v>#DIV/0!</v>
      </c>
      <c r="F22" s="3"/>
      <c r="G22" s="3"/>
      <c r="H22">
        <f t="shared" si="5"/>
        <v>0</v>
      </c>
      <c r="L22">
        <f t="shared" si="6"/>
        <v>0</v>
      </c>
      <c r="M22">
        <f t="shared" si="7"/>
        <v>0</v>
      </c>
      <c r="N22">
        <f t="shared" si="3"/>
        <v>10</v>
      </c>
      <c r="O22">
        <f t="shared" si="8"/>
        <v>10</v>
      </c>
    </row>
    <row r="23" spans="2:15" x14ac:dyDescent="0.25">
      <c r="B23" s="3"/>
      <c r="C23" s="3"/>
      <c r="D23" s="3"/>
      <c r="E23" s="2" t="e">
        <f t="shared" si="17"/>
        <v>#DIV/0!</v>
      </c>
      <c r="F23" s="3"/>
      <c r="G23" s="3"/>
      <c r="H23">
        <f t="shared" si="5"/>
        <v>0</v>
      </c>
      <c r="L23">
        <f t="shared" si="6"/>
        <v>0</v>
      </c>
      <c r="M23">
        <f t="shared" si="7"/>
        <v>0</v>
      </c>
      <c r="N23">
        <f t="shared" si="3"/>
        <v>10</v>
      </c>
      <c r="O23">
        <f t="shared" si="8"/>
        <v>10</v>
      </c>
    </row>
    <row r="24" spans="2:15" x14ac:dyDescent="0.25">
      <c r="B24" s="3"/>
      <c r="C24" s="3"/>
      <c r="D24" s="3"/>
      <c r="E24" s="2" t="e">
        <f t="shared" si="16"/>
        <v>#DIV/0!</v>
      </c>
      <c r="F24" s="3"/>
      <c r="G24" s="3"/>
      <c r="H24">
        <f t="shared" si="5"/>
        <v>0</v>
      </c>
      <c r="L24">
        <f t="shared" si="6"/>
        <v>0</v>
      </c>
      <c r="M24">
        <f t="shared" si="7"/>
        <v>0</v>
      </c>
      <c r="N24">
        <f t="shared" si="3"/>
        <v>10</v>
      </c>
      <c r="O24">
        <f t="shared" si="8"/>
        <v>10</v>
      </c>
    </row>
    <row r="25" spans="2:15" x14ac:dyDescent="0.25">
      <c r="B25" s="3"/>
      <c r="C25" s="3"/>
      <c r="D25" s="3"/>
      <c r="E25" s="2" t="e">
        <f t="shared" si="16"/>
        <v>#DIV/0!</v>
      </c>
      <c r="F25" s="3"/>
      <c r="G25" s="3"/>
      <c r="H25">
        <f t="shared" si="5"/>
        <v>0</v>
      </c>
      <c r="L25">
        <f t="shared" si="6"/>
        <v>0</v>
      </c>
      <c r="M25">
        <f t="shared" si="7"/>
        <v>0</v>
      </c>
      <c r="N25">
        <f t="shared" si="3"/>
        <v>10</v>
      </c>
      <c r="O25">
        <f t="shared" si="8"/>
        <v>10</v>
      </c>
    </row>
    <row r="26" spans="2:15" x14ac:dyDescent="0.25">
      <c r="B26" s="3"/>
      <c r="C26" s="3"/>
      <c r="D26" s="3"/>
      <c r="E26" s="2" t="e">
        <f t="shared" si="16"/>
        <v>#DIV/0!</v>
      </c>
      <c r="F26" s="3"/>
      <c r="G26" s="3"/>
      <c r="H26">
        <f t="shared" si="5"/>
        <v>0</v>
      </c>
      <c r="L26">
        <f t="shared" si="6"/>
        <v>0</v>
      </c>
      <c r="M26">
        <f t="shared" si="7"/>
        <v>0</v>
      </c>
      <c r="N26">
        <f t="shared" si="3"/>
        <v>10</v>
      </c>
      <c r="O26">
        <f t="shared" si="8"/>
        <v>10</v>
      </c>
    </row>
    <row r="27" spans="2:15" x14ac:dyDescent="0.25">
      <c r="B27" s="3"/>
      <c r="C27" s="3"/>
      <c r="D27" s="3"/>
      <c r="E27" s="2" t="e">
        <f>(B27)/(B27+C27+D27)</f>
        <v>#DIV/0!</v>
      </c>
      <c r="F27" s="3"/>
      <c r="G27" s="3"/>
      <c r="H27">
        <f t="shared" si="5"/>
        <v>0</v>
      </c>
      <c r="L27">
        <f t="shared" si="6"/>
        <v>0</v>
      </c>
      <c r="M27">
        <f t="shared" si="7"/>
        <v>0</v>
      </c>
      <c r="N27">
        <f t="shared" si="3"/>
        <v>10</v>
      </c>
      <c r="O27">
        <f t="shared" si="8"/>
        <v>10</v>
      </c>
    </row>
    <row r="28" spans="2:15" x14ac:dyDescent="0.25">
      <c r="B28" s="3"/>
      <c r="C28" s="3"/>
      <c r="D28" s="3"/>
      <c r="E28" s="2" t="e">
        <f t="shared" ref="E28" si="18">(B28)/(B28+C28+D28)</f>
        <v>#DIV/0!</v>
      </c>
      <c r="F28" s="3"/>
      <c r="G28" s="3"/>
      <c r="H28">
        <f t="shared" si="5"/>
        <v>0</v>
      </c>
      <c r="L28">
        <f t="shared" si="6"/>
        <v>0</v>
      </c>
      <c r="M28">
        <f t="shared" si="7"/>
        <v>0</v>
      </c>
      <c r="N28">
        <f t="shared" si="3"/>
        <v>10</v>
      </c>
      <c r="O28">
        <f t="shared" si="8"/>
        <v>10</v>
      </c>
    </row>
    <row r="29" spans="2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5"/>
        <v>0</v>
      </c>
      <c r="L29">
        <f t="shared" si="6"/>
        <v>0</v>
      </c>
      <c r="M29">
        <f t="shared" si="7"/>
        <v>0</v>
      </c>
      <c r="N29">
        <f t="shared" si="3"/>
        <v>10</v>
      </c>
      <c r="O29">
        <f t="shared" si="8"/>
        <v>10</v>
      </c>
    </row>
    <row r="30" spans="2:15" x14ac:dyDescent="0.25">
      <c r="B30" s="3"/>
      <c r="C30" s="3"/>
      <c r="D30" s="3"/>
      <c r="E30" s="2" t="e">
        <f t="shared" si="16"/>
        <v>#DIV/0!</v>
      </c>
      <c r="F30" s="3"/>
      <c r="G30" s="3"/>
      <c r="H30">
        <f t="shared" si="5"/>
        <v>0</v>
      </c>
      <c r="L30">
        <f t="shared" si="6"/>
        <v>0</v>
      </c>
      <c r="M30">
        <f t="shared" si="7"/>
        <v>0</v>
      </c>
      <c r="N30">
        <f t="shared" si="3"/>
        <v>10</v>
      </c>
      <c r="O30">
        <f t="shared" si="8"/>
        <v>10</v>
      </c>
    </row>
    <row r="31" spans="2:15" x14ac:dyDescent="0.25">
      <c r="B31" s="3"/>
      <c r="C31" s="3"/>
      <c r="D31" s="3"/>
      <c r="E31" s="2" t="e">
        <f>(B31)/(B31+C31+D31)</f>
        <v>#DIV/0!</v>
      </c>
      <c r="F31" s="3"/>
      <c r="G31" s="3"/>
      <c r="H31">
        <f t="shared" si="5"/>
        <v>0</v>
      </c>
      <c r="L31">
        <f t="shared" si="6"/>
        <v>0</v>
      </c>
      <c r="M31">
        <f t="shared" si="7"/>
        <v>0</v>
      </c>
      <c r="N31">
        <f t="shared" si="3"/>
        <v>10</v>
      </c>
      <c r="O31">
        <f t="shared" si="8"/>
        <v>10</v>
      </c>
    </row>
    <row r="32" spans="2:15" x14ac:dyDescent="0.25">
      <c r="B32" s="3"/>
      <c r="C32" s="3"/>
      <c r="D32" s="3"/>
      <c r="E32" s="2" t="e">
        <f t="shared" ref="E32:E140" si="19">(B32)/(B32+C32+D32)</f>
        <v>#DIV/0!</v>
      </c>
      <c r="F32" s="3"/>
      <c r="G32" s="3"/>
      <c r="H32">
        <f t="shared" si="5"/>
        <v>0</v>
      </c>
      <c r="L32">
        <f t="shared" si="6"/>
        <v>0</v>
      </c>
      <c r="M32">
        <f t="shared" si="7"/>
        <v>0</v>
      </c>
      <c r="N32">
        <f t="shared" si="3"/>
        <v>10</v>
      </c>
      <c r="O32">
        <f t="shared" si="8"/>
        <v>10</v>
      </c>
    </row>
    <row r="33" spans="2:15" x14ac:dyDescent="0.25">
      <c r="B33" s="3"/>
      <c r="C33" s="3"/>
      <c r="D33" s="3"/>
      <c r="E33" s="2" t="e">
        <f t="shared" si="19"/>
        <v>#DIV/0!</v>
      </c>
      <c r="F33" s="3"/>
      <c r="G33" s="3"/>
      <c r="H33">
        <f t="shared" si="5"/>
        <v>0</v>
      </c>
      <c r="L33">
        <f t="shared" si="6"/>
        <v>0</v>
      </c>
      <c r="M33">
        <f t="shared" si="7"/>
        <v>0</v>
      </c>
      <c r="N33">
        <f t="shared" si="3"/>
        <v>10</v>
      </c>
      <c r="O33">
        <f t="shared" si="8"/>
        <v>10</v>
      </c>
    </row>
    <row r="34" spans="2:15" x14ac:dyDescent="0.25">
      <c r="B34" s="3"/>
      <c r="C34" s="3"/>
      <c r="D34" s="3"/>
      <c r="E34" s="2" t="e">
        <f t="shared" si="19"/>
        <v>#DIV/0!</v>
      </c>
      <c r="F34" s="3"/>
      <c r="G34" s="3"/>
      <c r="H34">
        <f t="shared" si="5"/>
        <v>0</v>
      </c>
      <c r="L34">
        <f t="shared" si="6"/>
        <v>0</v>
      </c>
      <c r="M34">
        <f t="shared" si="7"/>
        <v>0</v>
      </c>
      <c r="N34">
        <f t="shared" si="3"/>
        <v>10</v>
      </c>
      <c r="O34">
        <f t="shared" si="8"/>
        <v>10</v>
      </c>
    </row>
    <row r="35" spans="2:15" x14ac:dyDescent="0.25">
      <c r="B35" s="3"/>
      <c r="C35" s="3"/>
      <c r="D35" s="3"/>
      <c r="E35" s="2" t="e">
        <f t="shared" si="19"/>
        <v>#DIV/0!</v>
      </c>
      <c r="F35" s="3"/>
      <c r="G35" s="3"/>
      <c r="H35">
        <f t="shared" si="5"/>
        <v>0</v>
      </c>
      <c r="L35">
        <f t="shared" si="6"/>
        <v>0</v>
      </c>
      <c r="M35">
        <f t="shared" si="7"/>
        <v>0</v>
      </c>
      <c r="N35">
        <f t="shared" si="3"/>
        <v>10</v>
      </c>
      <c r="O35">
        <f t="shared" si="8"/>
        <v>10</v>
      </c>
    </row>
    <row r="36" spans="2:15" x14ac:dyDescent="0.25">
      <c r="B36" s="3"/>
      <c r="C36" s="3"/>
      <c r="D36" s="3"/>
      <c r="E36" s="2" t="e">
        <f t="shared" si="19"/>
        <v>#DIV/0!</v>
      </c>
      <c r="F36" s="3"/>
      <c r="G36" s="3"/>
      <c r="H36">
        <f t="shared" si="5"/>
        <v>0</v>
      </c>
      <c r="L36">
        <f t="shared" si="6"/>
        <v>0</v>
      </c>
      <c r="M36">
        <f t="shared" si="7"/>
        <v>0</v>
      </c>
      <c r="N36">
        <f t="shared" si="3"/>
        <v>10</v>
      </c>
      <c r="O36">
        <f t="shared" si="8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5"/>
        <v>0</v>
      </c>
      <c r="L37">
        <f t="shared" si="6"/>
        <v>0</v>
      </c>
      <c r="M37">
        <f t="shared" si="7"/>
        <v>0</v>
      </c>
      <c r="N37">
        <f t="shared" si="3"/>
        <v>10</v>
      </c>
      <c r="O37">
        <f t="shared" si="8"/>
        <v>10</v>
      </c>
    </row>
    <row r="38" spans="2:15" x14ac:dyDescent="0.25">
      <c r="B38" s="3"/>
      <c r="C38" s="3"/>
      <c r="D38" s="3"/>
      <c r="E38" s="2" t="e">
        <f t="shared" ref="E38:E40" si="20">(B38)/(B38+C38+D38)</f>
        <v>#DIV/0!</v>
      </c>
      <c r="F38" s="3"/>
      <c r="G38" s="3"/>
      <c r="H38">
        <f t="shared" si="5"/>
        <v>0</v>
      </c>
      <c r="L38">
        <f t="shared" si="6"/>
        <v>0</v>
      </c>
      <c r="M38">
        <f t="shared" si="7"/>
        <v>0</v>
      </c>
      <c r="N38">
        <f t="shared" si="3"/>
        <v>10</v>
      </c>
      <c r="O38">
        <f t="shared" si="8"/>
        <v>10</v>
      </c>
    </row>
    <row r="39" spans="2:15" x14ac:dyDescent="0.25">
      <c r="B39" s="3"/>
      <c r="C39" s="3"/>
      <c r="D39" s="3"/>
      <c r="E39" s="2" t="e">
        <f t="shared" si="20"/>
        <v>#DIV/0!</v>
      </c>
      <c r="F39" s="3"/>
      <c r="G39" s="3"/>
      <c r="H39">
        <f t="shared" si="5"/>
        <v>0</v>
      </c>
      <c r="L39">
        <f t="shared" si="6"/>
        <v>0</v>
      </c>
      <c r="M39">
        <f t="shared" si="7"/>
        <v>0</v>
      </c>
      <c r="N39">
        <f t="shared" si="3"/>
        <v>10</v>
      </c>
      <c r="O39">
        <f t="shared" si="8"/>
        <v>10</v>
      </c>
    </row>
    <row r="40" spans="2:15" x14ac:dyDescent="0.25">
      <c r="B40" s="3"/>
      <c r="C40" s="3"/>
      <c r="D40" s="3"/>
      <c r="E40" s="2" t="e">
        <f t="shared" si="20"/>
        <v>#DIV/0!</v>
      </c>
      <c r="F40" s="3"/>
      <c r="G40" s="3"/>
      <c r="H40">
        <f t="shared" si="5"/>
        <v>0</v>
      </c>
      <c r="L40">
        <f t="shared" si="6"/>
        <v>0</v>
      </c>
      <c r="M40">
        <f t="shared" si="7"/>
        <v>0</v>
      </c>
      <c r="N40">
        <f t="shared" si="3"/>
        <v>10</v>
      </c>
      <c r="O40">
        <f t="shared" si="8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5"/>
        <v>0</v>
      </c>
      <c r="L41">
        <f t="shared" si="6"/>
        <v>0</v>
      </c>
      <c r="M41">
        <f t="shared" si="7"/>
        <v>0</v>
      </c>
      <c r="N41">
        <f t="shared" si="3"/>
        <v>10</v>
      </c>
      <c r="O41">
        <f t="shared" si="8"/>
        <v>10</v>
      </c>
    </row>
    <row r="42" spans="2:15" x14ac:dyDescent="0.25">
      <c r="B42" s="3"/>
      <c r="C42" s="3"/>
      <c r="D42" s="3"/>
      <c r="E42" s="2" t="e">
        <f t="shared" ref="E42:E60" si="21">(B42)/(B42+C42+D42)</f>
        <v>#DIV/0!</v>
      </c>
      <c r="F42" s="3"/>
      <c r="G42" s="3"/>
      <c r="H42">
        <f t="shared" si="5"/>
        <v>0</v>
      </c>
      <c r="L42">
        <f t="shared" si="6"/>
        <v>0</v>
      </c>
      <c r="M42">
        <f t="shared" si="7"/>
        <v>0</v>
      </c>
      <c r="N42">
        <f t="shared" si="3"/>
        <v>10</v>
      </c>
      <c r="O42">
        <f t="shared" si="8"/>
        <v>10</v>
      </c>
    </row>
    <row r="43" spans="2:15" x14ac:dyDescent="0.25">
      <c r="B43" s="3"/>
      <c r="C43" s="3"/>
      <c r="D43" s="3"/>
      <c r="E43" s="2" t="e">
        <f>(B43)/(B43+C43+D43)</f>
        <v>#DIV/0!</v>
      </c>
      <c r="F43" s="3"/>
      <c r="G43" s="3"/>
      <c r="H43">
        <f t="shared" si="5"/>
        <v>0</v>
      </c>
      <c r="L43">
        <f t="shared" si="6"/>
        <v>0</v>
      </c>
      <c r="M43">
        <f t="shared" si="7"/>
        <v>0</v>
      </c>
      <c r="N43">
        <f t="shared" si="3"/>
        <v>10</v>
      </c>
      <c r="O43">
        <f t="shared" si="8"/>
        <v>10</v>
      </c>
    </row>
    <row r="44" spans="2:15" x14ac:dyDescent="0.25">
      <c r="B44" s="3"/>
      <c r="C44" s="3"/>
      <c r="D44" s="3"/>
      <c r="E44" s="2" t="e">
        <f t="shared" ref="E44" si="22">(B44)/(B44+C44+D44)</f>
        <v>#DIV/0!</v>
      </c>
      <c r="F44" s="3"/>
      <c r="G44" s="3"/>
      <c r="H44">
        <f>F44-G44</f>
        <v>0</v>
      </c>
      <c r="L44">
        <f t="shared" si="6"/>
        <v>0</v>
      </c>
      <c r="M44">
        <f t="shared" si="7"/>
        <v>0</v>
      </c>
      <c r="N44">
        <f t="shared" si="3"/>
        <v>10</v>
      </c>
      <c r="O44">
        <f t="shared" si="8"/>
        <v>10</v>
      </c>
    </row>
    <row r="45" spans="2:15" x14ac:dyDescent="0.25">
      <c r="B45" s="3"/>
      <c r="C45" s="3"/>
      <c r="D45" s="3"/>
      <c r="E45" s="2" t="e">
        <f t="shared" si="21"/>
        <v>#DIV/0!</v>
      </c>
      <c r="F45" s="3"/>
      <c r="G45" s="3"/>
      <c r="H45">
        <f t="shared" si="5"/>
        <v>0</v>
      </c>
      <c r="L45">
        <f t="shared" si="6"/>
        <v>0</v>
      </c>
      <c r="M45">
        <f t="shared" si="7"/>
        <v>0</v>
      </c>
      <c r="O45">
        <f t="shared" si="8"/>
        <v>0</v>
      </c>
    </row>
    <row r="46" spans="2:15" x14ac:dyDescent="0.25">
      <c r="B46" s="3"/>
      <c r="C46" s="3"/>
      <c r="D46" s="3"/>
      <c r="E46" s="2" t="e">
        <f t="shared" si="21"/>
        <v>#DIV/0!</v>
      </c>
      <c r="F46" s="3"/>
      <c r="G46" s="3"/>
      <c r="H46">
        <f t="shared" si="5"/>
        <v>0</v>
      </c>
      <c r="L46">
        <f t="shared" si="6"/>
        <v>0</v>
      </c>
      <c r="M46">
        <f t="shared" si="7"/>
        <v>0</v>
      </c>
      <c r="O46">
        <f t="shared" si="8"/>
        <v>0</v>
      </c>
    </row>
    <row r="47" spans="2:15" x14ac:dyDescent="0.25">
      <c r="B47" s="3"/>
      <c r="C47" s="3"/>
      <c r="D47" s="3"/>
      <c r="E47" s="2" t="e">
        <f t="shared" si="21"/>
        <v>#DIV/0!</v>
      </c>
      <c r="F47" s="3"/>
      <c r="G47" s="3"/>
      <c r="H47">
        <f t="shared" si="5"/>
        <v>0</v>
      </c>
      <c r="L47">
        <f t="shared" si="6"/>
        <v>0</v>
      </c>
      <c r="M47">
        <f t="shared" si="7"/>
        <v>0</v>
      </c>
      <c r="O47">
        <f t="shared" si="8"/>
        <v>0</v>
      </c>
    </row>
    <row r="48" spans="2:15" x14ac:dyDescent="0.25">
      <c r="B48" s="3"/>
      <c r="C48" s="3"/>
      <c r="D48" s="3"/>
      <c r="E48" s="2" t="e">
        <f t="shared" si="21"/>
        <v>#DIV/0!</v>
      </c>
      <c r="F48" s="3"/>
      <c r="G48" s="3"/>
      <c r="H48">
        <f t="shared" si="5"/>
        <v>0</v>
      </c>
      <c r="L48">
        <f t="shared" si="6"/>
        <v>0</v>
      </c>
      <c r="M48">
        <f t="shared" si="7"/>
        <v>0</v>
      </c>
      <c r="O48">
        <f t="shared" si="8"/>
        <v>0</v>
      </c>
    </row>
    <row r="49" spans="2:15" x14ac:dyDescent="0.25">
      <c r="B49" s="3"/>
      <c r="C49" s="3"/>
      <c r="D49" s="3"/>
      <c r="E49" s="2" t="e">
        <f t="shared" si="21"/>
        <v>#DIV/0!</v>
      </c>
      <c r="F49" s="3"/>
      <c r="G49" s="3"/>
      <c r="H49">
        <f t="shared" si="5"/>
        <v>0</v>
      </c>
      <c r="L49">
        <f t="shared" si="6"/>
        <v>0</v>
      </c>
      <c r="M49">
        <f t="shared" si="7"/>
        <v>0</v>
      </c>
      <c r="O49">
        <f t="shared" si="8"/>
        <v>0</v>
      </c>
    </row>
    <row r="50" spans="2:15" x14ac:dyDescent="0.25">
      <c r="B50" s="3"/>
      <c r="C50" s="3"/>
      <c r="D50" s="3"/>
      <c r="E50" s="2" t="e">
        <f t="shared" si="21"/>
        <v>#DIV/0!</v>
      </c>
      <c r="F50" s="3"/>
      <c r="G50" s="3"/>
      <c r="H50">
        <f t="shared" si="5"/>
        <v>0</v>
      </c>
      <c r="L50">
        <f t="shared" si="6"/>
        <v>0</v>
      </c>
      <c r="M50">
        <f t="shared" si="7"/>
        <v>0</v>
      </c>
      <c r="O50">
        <f t="shared" si="8"/>
        <v>0</v>
      </c>
    </row>
    <row r="51" spans="2:15" x14ac:dyDescent="0.25">
      <c r="B51" s="3"/>
      <c r="C51" s="3"/>
      <c r="D51" s="3"/>
      <c r="E51" s="2" t="e">
        <f t="shared" si="21"/>
        <v>#DIV/0!</v>
      </c>
      <c r="F51" s="3"/>
      <c r="G51" s="3"/>
      <c r="H51">
        <f t="shared" si="5"/>
        <v>0</v>
      </c>
      <c r="L51">
        <f t="shared" si="6"/>
        <v>0</v>
      </c>
      <c r="M51">
        <f t="shared" si="7"/>
        <v>0</v>
      </c>
      <c r="O51">
        <f t="shared" si="8"/>
        <v>0</v>
      </c>
    </row>
    <row r="52" spans="2:15" x14ac:dyDescent="0.25">
      <c r="B52" s="3"/>
      <c r="C52" s="3"/>
      <c r="D52" s="3"/>
      <c r="E52" s="2" t="e">
        <f t="shared" si="21"/>
        <v>#DIV/0!</v>
      </c>
      <c r="F52" s="3"/>
      <c r="G52" s="3"/>
      <c r="H52">
        <f t="shared" si="5"/>
        <v>0</v>
      </c>
      <c r="L52">
        <f t="shared" si="6"/>
        <v>0</v>
      </c>
      <c r="M52">
        <f t="shared" si="7"/>
        <v>0</v>
      </c>
      <c r="O52">
        <f t="shared" si="8"/>
        <v>0</v>
      </c>
    </row>
    <row r="53" spans="2:15" x14ac:dyDescent="0.25">
      <c r="B53" s="3"/>
      <c r="C53" s="3"/>
      <c r="D53" s="3"/>
      <c r="E53" s="2" t="e">
        <f t="shared" si="21"/>
        <v>#DIV/0!</v>
      </c>
      <c r="F53" s="3"/>
      <c r="G53" s="3"/>
      <c r="H53">
        <f t="shared" si="5"/>
        <v>0</v>
      </c>
      <c r="L53">
        <f t="shared" si="6"/>
        <v>0</v>
      </c>
      <c r="M53">
        <f t="shared" si="7"/>
        <v>0</v>
      </c>
      <c r="O53">
        <f t="shared" si="8"/>
        <v>0</v>
      </c>
    </row>
    <row r="54" spans="2:15" x14ac:dyDescent="0.25">
      <c r="B54" s="3"/>
      <c r="C54" s="3"/>
      <c r="D54" s="3"/>
      <c r="E54" s="2" t="e">
        <f t="shared" si="21"/>
        <v>#DIV/0!</v>
      </c>
      <c r="F54" s="3"/>
      <c r="G54" s="3"/>
      <c r="H54">
        <f t="shared" si="5"/>
        <v>0</v>
      </c>
      <c r="L54">
        <f t="shared" si="6"/>
        <v>0</v>
      </c>
      <c r="M54">
        <f t="shared" si="7"/>
        <v>0</v>
      </c>
      <c r="O54">
        <f t="shared" si="8"/>
        <v>0</v>
      </c>
    </row>
    <row r="55" spans="2:15" x14ac:dyDescent="0.25">
      <c r="B55" s="3"/>
      <c r="C55" s="3"/>
      <c r="D55" s="3"/>
      <c r="E55" s="2" t="e">
        <f t="shared" si="21"/>
        <v>#DIV/0!</v>
      </c>
      <c r="F55" s="3"/>
      <c r="G55" s="3"/>
      <c r="H55">
        <f>F55-G55</f>
        <v>0</v>
      </c>
      <c r="L55">
        <f t="shared" si="6"/>
        <v>0</v>
      </c>
      <c r="M55">
        <f t="shared" si="7"/>
        <v>0</v>
      </c>
      <c r="O55">
        <f t="shared" ref="O55:O60" si="23">SUM(I55:N55)</f>
        <v>0</v>
      </c>
    </row>
    <row r="56" spans="2:15" x14ac:dyDescent="0.25">
      <c r="B56" s="3"/>
      <c r="C56" s="3"/>
      <c r="D56" s="3"/>
      <c r="E56" s="2" t="e">
        <f t="shared" si="21"/>
        <v>#DIV/0!</v>
      </c>
      <c r="F56" s="3"/>
      <c r="G56" s="3"/>
      <c r="H56">
        <f t="shared" si="5"/>
        <v>0</v>
      </c>
      <c r="L56">
        <f t="shared" si="6"/>
        <v>0</v>
      </c>
      <c r="M56">
        <f t="shared" si="7"/>
        <v>0</v>
      </c>
      <c r="O56">
        <f t="shared" si="23"/>
        <v>0</v>
      </c>
    </row>
    <row r="57" spans="2:15" x14ac:dyDescent="0.25">
      <c r="B57" s="3"/>
      <c r="C57" s="3"/>
      <c r="D57" s="3"/>
      <c r="E57" s="2" t="e">
        <f t="shared" si="21"/>
        <v>#DIV/0!</v>
      </c>
      <c r="F57" s="3"/>
      <c r="G57" s="3"/>
      <c r="H57">
        <f t="shared" si="5"/>
        <v>0</v>
      </c>
      <c r="L57">
        <f t="shared" si="6"/>
        <v>0</v>
      </c>
      <c r="M57">
        <f t="shared" si="7"/>
        <v>0</v>
      </c>
      <c r="O57">
        <f t="shared" si="23"/>
        <v>0</v>
      </c>
    </row>
    <row r="58" spans="2:15" x14ac:dyDescent="0.25">
      <c r="B58" s="3"/>
      <c r="C58" s="3"/>
      <c r="D58" s="3"/>
      <c r="E58" s="2" t="e">
        <f t="shared" si="21"/>
        <v>#DIV/0!</v>
      </c>
      <c r="F58" s="3"/>
      <c r="G58" s="3"/>
      <c r="H58">
        <f t="shared" si="5"/>
        <v>0</v>
      </c>
      <c r="L58">
        <f t="shared" si="6"/>
        <v>0</v>
      </c>
      <c r="M58">
        <f t="shared" si="7"/>
        <v>0</v>
      </c>
      <c r="O58">
        <f t="shared" si="23"/>
        <v>0</v>
      </c>
    </row>
    <row r="59" spans="2:15" x14ac:dyDescent="0.25">
      <c r="B59" s="3"/>
      <c r="C59" s="3"/>
      <c r="D59" s="3"/>
      <c r="E59" s="2" t="e">
        <f t="shared" si="21"/>
        <v>#DIV/0!</v>
      </c>
      <c r="F59" s="3"/>
      <c r="G59" s="3"/>
      <c r="H59">
        <f t="shared" si="5"/>
        <v>0</v>
      </c>
      <c r="L59">
        <f t="shared" si="6"/>
        <v>0</v>
      </c>
      <c r="M59">
        <f t="shared" si="7"/>
        <v>0</v>
      </c>
      <c r="O59">
        <f t="shared" si="23"/>
        <v>0</v>
      </c>
    </row>
    <row r="60" spans="2:15" x14ac:dyDescent="0.25">
      <c r="B60" s="3"/>
      <c r="C60" s="3"/>
      <c r="D60" s="3"/>
      <c r="E60" s="2" t="e">
        <f t="shared" si="21"/>
        <v>#DIV/0!</v>
      </c>
      <c r="F60" s="3"/>
      <c r="G60" s="3"/>
      <c r="H60">
        <f t="shared" si="5"/>
        <v>0</v>
      </c>
      <c r="L60">
        <f t="shared" si="6"/>
        <v>0</v>
      </c>
      <c r="M60">
        <f t="shared" si="7"/>
        <v>0</v>
      </c>
      <c r="O60">
        <f t="shared" si="23"/>
        <v>0</v>
      </c>
    </row>
    <row r="61" spans="2:15" x14ac:dyDescent="0.25">
      <c r="B61" s="3"/>
      <c r="C61" s="3"/>
      <c r="D61" s="3"/>
      <c r="E61" s="2" t="e">
        <f t="shared" si="19"/>
        <v>#DIV/0!</v>
      </c>
      <c r="F61" s="3"/>
      <c r="G61" s="3"/>
      <c r="H61">
        <f t="shared" si="5"/>
        <v>0</v>
      </c>
      <c r="L61">
        <f t="shared" si="6"/>
        <v>0</v>
      </c>
      <c r="M61">
        <f t="shared" si="7"/>
        <v>0</v>
      </c>
      <c r="O61">
        <f t="shared" ref="O61:O133" si="24">SUM(I61:N61)</f>
        <v>0</v>
      </c>
    </row>
    <row r="62" spans="2:15" x14ac:dyDescent="0.25">
      <c r="B62" s="3"/>
      <c r="C62" s="3"/>
      <c r="D62" s="3"/>
      <c r="E62" s="2" t="e">
        <f t="shared" si="19"/>
        <v>#DIV/0!</v>
      </c>
      <c r="F62" s="3"/>
      <c r="G62" s="3"/>
      <c r="H62">
        <f t="shared" si="5"/>
        <v>0</v>
      </c>
      <c r="L62">
        <f t="shared" si="6"/>
        <v>0</v>
      </c>
      <c r="M62">
        <f t="shared" si="7"/>
        <v>0</v>
      </c>
      <c r="O62">
        <f t="shared" ref="O62:O75" si="25">SUM(I62:N62)</f>
        <v>0</v>
      </c>
    </row>
    <row r="63" spans="2:15" x14ac:dyDescent="0.25">
      <c r="B63" s="3"/>
      <c r="C63" s="3"/>
      <c r="D63" s="3"/>
      <c r="E63" s="2" t="e">
        <f t="shared" si="19"/>
        <v>#DIV/0!</v>
      </c>
      <c r="F63" s="3"/>
      <c r="G63" s="3"/>
      <c r="H63">
        <f t="shared" si="5"/>
        <v>0</v>
      </c>
      <c r="L63">
        <f t="shared" si="6"/>
        <v>0</v>
      </c>
      <c r="M63">
        <f t="shared" si="7"/>
        <v>0</v>
      </c>
      <c r="O63">
        <f t="shared" si="25"/>
        <v>0</v>
      </c>
    </row>
    <row r="64" spans="2:15" x14ac:dyDescent="0.25">
      <c r="B64" s="3"/>
      <c r="C64" s="3"/>
      <c r="D64" s="3"/>
      <c r="E64" s="2" t="e">
        <f t="shared" si="19"/>
        <v>#DIV/0!</v>
      </c>
      <c r="F64" s="3"/>
      <c r="G64" s="3"/>
      <c r="H64">
        <f t="shared" si="5"/>
        <v>0</v>
      </c>
      <c r="L64">
        <f t="shared" si="6"/>
        <v>0</v>
      </c>
      <c r="M64">
        <f t="shared" si="7"/>
        <v>0</v>
      </c>
      <c r="O64">
        <f t="shared" si="25"/>
        <v>0</v>
      </c>
    </row>
    <row r="65" spans="2:15" x14ac:dyDescent="0.25">
      <c r="B65" s="3"/>
      <c r="C65" s="3"/>
      <c r="D65" s="3"/>
      <c r="E65" s="2" t="e">
        <f t="shared" si="19"/>
        <v>#DIV/0!</v>
      </c>
      <c r="F65" s="3"/>
      <c r="G65" s="3"/>
      <c r="H65">
        <f t="shared" si="5"/>
        <v>0</v>
      </c>
      <c r="L65">
        <f t="shared" si="6"/>
        <v>0</v>
      </c>
      <c r="M65">
        <f t="shared" si="7"/>
        <v>0</v>
      </c>
      <c r="O65">
        <f t="shared" si="25"/>
        <v>0</v>
      </c>
    </row>
    <row r="66" spans="2:15" x14ac:dyDescent="0.25">
      <c r="B66" s="3"/>
      <c r="C66" s="3"/>
      <c r="D66" s="3"/>
      <c r="E66" s="2" t="e">
        <f t="shared" si="19"/>
        <v>#DIV/0!</v>
      </c>
      <c r="F66" s="3"/>
      <c r="G66" s="3"/>
      <c r="H66">
        <f t="shared" si="5"/>
        <v>0</v>
      </c>
      <c r="L66">
        <f t="shared" si="6"/>
        <v>0</v>
      </c>
      <c r="M66">
        <f t="shared" si="7"/>
        <v>0</v>
      </c>
      <c r="O66">
        <f t="shared" si="25"/>
        <v>0</v>
      </c>
    </row>
    <row r="67" spans="2:15" x14ac:dyDescent="0.25">
      <c r="B67" s="3"/>
      <c r="C67" s="3"/>
      <c r="D67" s="3"/>
      <c r="E67" s="2" t="e">
        <f t="shared" si="19"/>
        <v>#DIV/0!</v>
      </c>
      <c r="F67" s="3"/>
      <c r="G67" s="3"/>
      <c r="H67">
        <f t="shared" si="5"/>
        <v>0</v>
      </c>
      <c r="L67">
        <f t="shared" si="6"/>
        <v>0</v>
      </c>
      <c r="M67">
        <f t="shared" si="7"/>
        <v>0</v>
      </c>
      <c r="O67">
        <f t="shared" si="25"/>
        <v>0</v>
      </c>
    </row>
    <row r="68" spans="2:15" x14ac:dyDescent="0.25">
      <c r="B68" s="3"/>
      <c r="C68" s="3"/>
      <c r="D68" s="3"/>
      <c r="E68" s="2" t="e">
        <f t="shared" si="19"/>
        <v>#DIV/0!</v>
      </c>
      <c r="F68" s="3"/>
      <c r="G68" s="3"/>
      <c r="H68">
        <f t="shared" si="5"/>
        <v>0</v>
      </c>
      <c r="L68">
        <f t="shared" si="6"/>
        <v>0</v>
      </c>
      <c r="M68">
        <f t="shared" si="7"/>
        <v>0</v>
      </c>
      <c r="O68">
        <f t="shared" si="25"/>
        <v>0</v>
      </c>
    </row>
    <row r="69" spans="2:15" x14ac:dyDescent="0.25">
      <c r="B69" s="3"/>
      <c r="C69" s="3"/>
      <c r="D69" s="3"/>
      <c r="E69" s="2" t="e">
        <f t="shared" si="19"/>
        <v>#DIV/0!</v>
      </c>
      <c r="F69" s="3"/>
      <c r="G69" s="3"/>
      <c r="H69">
        <f t="shared" si="5"/>
        <v>0</v>
      </c>
      <c r="L69">
        <f t="shared" si="6"/>
        <v>0</v>
      </c>
      <c r="M69">
        <f t="shared" si="7"/>
        <v>0</v>
      </c>
      <c r="O69">
        <f t="shared" si="25"/>
        <v>0</v>
      </c>
    </row>
    <row r="70" spans="2:15" x14ac:dyDescent="0.25">
      <c r="B70" s="3"/>
      <c r="C70" s="3"/>
      <c r="D70" s="3"/>
      <c r="E70" s="2" t="e">
        <f t="shared" si="19"/>
        <v>#DIV/0!</v>
      </c>
      <c r="F70" s="3"/>
      <c r="G70" s="3"/>
      <c r="H70">
        <f t="shared" si="5"/>
        <v>0</v>
      </c>
      <c r="L70">
        <f t="shared" si="6"/>
        <v>0</v>
      </c>
      <c r="M70">
        <f t="shared" si="7"/>
        <v>0</v>
      </c>
      <c r="O70">
        <f t="shared" si="25"/>
        <v>0</v>
      </c>
    </row>
    <row r="71" spans="2:15" x14ac:dyDescent="0.25">
      <c r="B71" s="3"/>
      <c r="C71" s="3"/>
      <c r="D71" s="3"/>
      <c r="E71" s="2" t="e">
        <f t="shared" si="19"/>
        <v>#DIV/0!</v>
      </c>
      <c r="F71" s="3"/>
      <c r="G71" s="3"/>
      <c r="H71">
        <f t="shared" si="5"/>
        <v>0</v>
      </c>
      <c r="L71">
        <f t="shared" si="6"/>
        <v>0</v>
      </c>
      <c r="M71">
        <f t="shared" si="7"/>
        <v>0</v>
      </c>
      <c r="O71">
        <f t="shared" si="25"/>
        <v>0</v>
      </c>
    </row>
    <row r="72" spans="2:15" x14ac:dyDescent="0.25">
      <c r="B72" s="3"/>
      <c r="C72" s="3"/>
      <c r="D72" s="3"/>
      <c r="E72" s="2" t="e">
        <f t="shared" si="19"/>
        <v>#DIV/0!</v>
      </c>
      <c r="F72" s="3"/>
      <c r="G72" s="3"/>
      <c r="H72">
        <f t="shared" ref="H72:H77" si="26">F72-G72</f>
        <v>0</v>
      </c>
      <c r="L72">
        <f t="shared" ref="L72:L130" si="27">B72*10</f>
        <v>0</v>
      </c>
      <c r="M72">
        <f t="shared" ref="M72:M180" si="28">D72*5</f>
        <v>0</v>
      </c>
      <c r="O72">
        <f t="shared" si="25"/>
        <v>0</v>
      </c>
    </row>
    <row r="73" spans="2:15" x14ac:dyDescent="0.25">
      <c r="B73" s="3"/>
      <c r="C73" s="3"/>
      <c r="D73" s="3"/>
      <c r="E73" s="2" t="e">
        <f t="shared" si="19"/>
        <v>#DIV/0!</v>
      </c>
      <c r="F73" s="3"/>
      <c r="G73" s="3"/>
      <c r="H73">
        <f t="shared" si="26"/>
        <v>0</v>
      </c>
      <c r="L73">
        <f t="shared" si="27"/>
        <v>0</v>
      </c>
      <c r="M73">
        <f t="shared" si="28"/>
        <v>0</v>
      </c>
      <c r="O73">
        <f t="shared" si="25"/>
        <v>0</v>
      </c>
    </row>
    <row r="74" spans="2:15" x14ac:dyDescent="0.25">
      <c r="B74" s="3"/>
      <c r="C74" s="3"/>
      <c r="D74" s="3"/>
      <c r="E74" s="2" t="e">
        <f t="shared" si="19"/>
        <v>#DIV/0!</v>
      </c>
      <c r="F74" s="3"/>
      <c r="G74" s="3"/>
      <c r="H74">
        <f t="shared" si="26"/>
        <v>0</v>
      </c>
      <c r="L74">
        <f t="shared" si="27"/>
        <v>0</v>
      </c>
      <c r="M74">
        <f t="shared" si="28"/>
        <v>0</v>
      </c>
      <c r="O74">
        <f t="shared" si="25"/>
        <v>0</v>
      </c>
    </row>
    <row r="75" spans="2:15" x14ac:dyDescent="0.25">
      <c r="B75" s="3"/>
      <c r="C75" s="3"/>
      <c r="D75" s="3"/>
      <c r="E75" s="2" t="e">
        <f t="shared" si="19"/>
        <v>#DIV/0!</v>
      </c>
      <c r="F75" s="3"/>
      <c r="G75" s="3"/>
      <c r="H75">
        <f t="shared" si="26"/>
        <v>0</v>
      </c>
      <c r="L75">
        <f t="shared" si="27"/>
        <v>0</v>
      </c>
      <c r="M75">
        <f t="shared" si="28"/>
        <v>0</v>
      </c>
      <c r="O75">
        <f t="shared" si="25"/>
        <v>0</v>
      </c>
    </row>
    <row r="76" spans="2:15" x14ac:dyDescent="0.25">
      <c r="B76" s="3"/>
      <c r="C76" s="3"/>
      <c r="D76" s="3"/>
      <c r="E76" s="2" t="e">
        <f t="shared" si="19"/>
        <v>#DIV/0!</v>
      </c>
      <c r="F76" s="3"/>
      <c r="G76" s="3"/>
      <c r="H76">
        <f t="shared" si="26"/>
        <v>0</v>
      </c>
      <c r="L76">
        <f t="shared" si="27"/>
        <v>0</v>
      </c>
      <c r="M76">
        <f t="shared" si="28"/>
        <v>0</v>
      </c>
      <c r="O76">
        <f t="shared" si="24"/>
        <v>0</v>
      </c>
    </row>
    <row r="77" spans="2:15" x14ac:dyDescent="0.25">
      <c r="B77" s="3"/>
      <c r="C77" s="3"/>
      <c r="D77" s="3"/>
      <c r="E77" s="2" t="e">
        <f t="shared" si="19"/>
        <v>#DIV/0!</v>
      </c>
      <c r="F77" s="3"/>
      <c r="G77" s="3"/>
      <c r="H77">
        <f t="shared" si="26"/>
        <v>0</v>
      </c>
      <c r="L77">
        <f t="shared" si="27"/>
        <v>0</v>
      </c>
      <c r="M77">
        <f t="shared" si="28"/>
        <v>0</v>
      </c>
      <c r="O77">
        <f t="shared" si="24"/>
        <v>0</v>
      </c>
    </row>
    <row r="78" spans="2:15" x14ac:dyDescent="0.25">
      <c r="B78" s="3"/>
      <c r="C78" s="3"/>
      <c r="D78" s="3"/>
      <c r="E78" s="2" t="e">
        <f t="shared" si="19"/>
        <v>#DIV/0!</v>
      </c>
      <c r="F78" s="3"/>
      <c r="G78" s="3"/>
      <c r="H78">
        <f>F78-G78</f>
        <v>0</v>
      </c>
      <c r="L78">
        <f t="shared" si="27"/>
        <v>0</v>
      </c>
      <c r="M78">
        <f t="shared" si="28"/>
        <v>0</v>
      </c>
      <c r="O78">
        <f t="shared" ref="O78" si="29">SUM(I78:N78)</f>
        <v>0</v>
      </c>
    </row>
    <row r="79" spans="2:15" x14ac:dyDescent="0.25">
      <c r="B79" s="3"/>
      <c r="C79" s="3"/>
      <c r="D79" s="3"/>
      <c r="E79" s="2" t="e">
        <f t="shared" si="19"/>
        <v>#DIV/0!</v>
      </c>
      <c r="F79" s="3"/>
      <c r="G79" s="3"/>
      <c r="H79">
        <f>F79-G79</f>
        <v>0</v>
      </c>
      <c r="L79">
        <f t="shared" si="27"/>
        <v>0</v>
      </c>
      <c r="M79">
        <f t="shared" si="28"/>
        <v>0</v>
      </c>
      <c r="O79">
        <f t="shared" si="24"/>
        <v>0</v>
      </c>
    </row>
    <row r="80" spans="2:15" x14ac:dyDescent="0.25">
      <c r="B80" s="3"/>
      <c r="C80" s="3"/>
      <c r="D80" s="3"/>
      <c r="E80" s="2" t="e">
        <f t="shared" si="19"/>
        <v>#DIV/0!</v>
      </c>
      <c r="F80" s="3"/>
      <c r="G80" s="3"/>
      <c r="H80">
        <f t="shared" ref="H80:H127" si="30">F80-G80</f>
        <v>0</v>
      </c>
      <c r="L80">
        <f t="shared" si="27"/>
        <v>0</v>
      </c>
      <c r="M80">
        <f t="shared" si="28"/>
        <v>0</v>
      </c>
      <c r="O80">
        <f t="shared" ref="O80:O82" si="31">SUM(I80:N80)</f>
        <v>0</v>
      </c>
    </row>
    <row r="81" spans="2:15" x14ac:dyDescent="0.25">
      <c r="B81" s="3"/>
      <c r="C81" s="3"/>
      <c r="D81" s="3"/>
      <c r="E81" s="2" t="e">
        <f t="shared" si="19"/>
        <v>#DIV/0!</v>
      </c>
      <c r="F81" s="3"/>
      <c r="G81" s="3"/>
      <c r="H81">
        <f t="shared" si="30"/>
        <v>0</v>
      </c>
      <c r="L81">
        <f t="shared" si="27"/>
        <v>0</v>
      </c>
      <c r="M81">
        <f t="shared" si="28"/>
        <v>0</v>
      </c>
      <c r="O81">
        <f t="shared" si="31"/>
        <v>0</v>
      </c>
    </row>
    <row r="82" spans="2:15" x14ac:dyDescent="0.25">
      <c r="B82" s="3"/>
      <c r="C82" s="3"/>
      <c r="D82" s="3"/>
      <c r="E82" s="2" t="e">
        <f t="shared" si="19"/>
        <v>#DIV/0!</v>
      </c>
      <c r="F82" s="3"/>
      <c r="G82" s="3"/>
      <c r="H82">
        <f t="shared" si="30"/>
        <v>0</v>
      </c>
      <c r="L82">
        <f t="shared" si="27"/>
        <v>0</v>
      </c>
      <c r="M82">
        <f t="shared" si="28"/>
        <v>0</v>
      </c>
      <c r="O82">
        <f t="shared" si="31"/>
        <v>0</v>
      </c>
    </row>
    <row r="83" spans="2:15" x14ac:dyDescent="0.25">
      <c r="B83" s="3"/>
      <c r="C83" s="3"/>
      <c r="D83" s="3"/>
      <c r="E83" s="2" t="e">
        <f t="shared" si="19"/>
        <v>#DIV/0!</v>
      </c>
      <c r="F83" s="3"/>
      <c r="G83" s="3"/>
      <c r="H83">
        <f t="shared" si="30"/>
        <v>0</v>
      </c>
      <c r="L83">
        <f t="shared" si="27"/>
        <v>0</v>
      </c>
      <c r="M83">
        <f t="shared" si="28"/>
        <v>0</v>
      </c>
      <c r="O83">
        <f t="shared" si="24"/>
        <v>0</v>
      </c>
    </row>
    <row r="84" spans="2:15" x14ac:dyDescent="0.25">
      <c r="B84" s="3"/>
      <c r="C84" s="3"/>
      <c r="D84" s="3"/>
      <c r="E84" s="2" t="e">
        <f t="shared" si="19"/>
        <v>#DIV/0!</v>
      </c>
      <c r="F84" s="3"/>
      <c r="G84" s="3"/>
      <c r="H84">
        <f t="shared" si="30"/>
        <v>0</v>
      </c>
      <c r="L84">
        <f t="shared" si="27"/>
        <v>0</v>
      </c>
      <c r="M84">
        <f t="shared" si="28"/>
        <v>0</v>
      </c>
      <c r="O84">
        <f t="shared" si="24"/>
        <v>0</v>
      </c>
    </row>
    <row r="85" spans="2:15" x14ac:dyDescent="0.25">
      <c r="B85" s="3"/>
      <c r="C85" s="3"/>
      <c r="D85" s="3"/>
      <c r="E85" s="2" t="e">
        <f t="shared" si="19"/>
        <v>#DIV/0!</v>
      </c>
      <c r="F85" s="3"/>
      <c r="G85" s="3"/>
      <c r="H85">
        <f t="shared" si="30"/>
        <v>0</v>
      </c>
      <c r="L85">
        <f t="shared" si="27"/>
        <v>0</v>
      </c>
      <c r="M85">
        <f t="shared" si="28"/>
        <v>0</v>
      </c>
      <c r="O85">
        <f t="shared" si="24"/>
        <v>0</v>
      </c>
    </row>
    <row r="86" spans="2:15" x14ac:dyDescent="0.25">
      <c r="B86" s="3"/>
      <c r="C86" s="3"/>
      <c r="D86" s="3"/>
      <c r="E86" s="2" t="e">
        <f t="shared" si="19"/>
        <v>#DIV/0!</v>
      </c>
      <c r="F86" s="3"/>
      <c r="G86" s="3"/>
      <c r="H86">
        <f t="shared" si="30"/>
        <v>0</v>
      </c>
      <c r="L86">
        <f t="shared" si="27"/>
        <v>0</v>
      </c>
      <c r="M86">
        <f t="shared" si="28"/>
        <v>0</v>
      </c>
      <c r="O86">
        <f t="shared" si="24"/>
        <v>0</v>
      </c>
    </row>
    <row r="87" spans="2:15" x14ac:dyDescent="0.25">
      <c r="B87" s="3"/>
      <c r="C87" s="3"/>
      <c r="D87" s="3"/>
      <c r="E87" s="2" t="e">
        <f t="shared" si="19"/>
        <v>#DIV/0!</v>
      </c>
      <c r="F87" s="3"/>
      <c r="G87" s="3"/>
      <c r="H87">
        <f t="shared" si="30"/>
        <v>0</v>
      </c>
      <c r="L87">
        <f t="shared" si="27"/>
        <v>0</v>
      </c>
      <c r="M87">
        <f t="shared" si="28"/>
        <v>0</v>
      </c>
      <c r="O87">
        <f t="shared" si="24"/>
        <v>0</v>
      </c>
    </row>
    <row r="88" spans="2:15" x14ac:dyDescent="0.25">
      <c r="B88" s="3"/>
      <c r="C88" s="3"/>
      <c r="D88" s="3"/>
      <c r="E88" s="2" t="e">
        <f t="shared" si="19"/>
        <v>#DIV/0!</v>
      </c>
      <c r="F88" s="3"/>
      <c r="G88" s="3"/>
      <c r="H88">
        <f t="shared" si="30"/>
        <v>0</v>
      </c>
      <c r="L88">
        <f t="shared" si="27"/>
        <v>0</v>
      </c>
      <c r="M88">
        <f t="shared" si="28"/>
        <v>0</v>
      </c>
      <c r="O88">
        <f t="shared" si="24"/>
        <v>0</v>
      </c>
    </row>
    <row r="89" spans="2:15" x14ac:dyDescent="0.25">
      <c r="B89" s="3"/>
      <c r="C89" s="3"/>
      <c r="D89" s="3"/>
      <c r="E89" s="2" t="e">
        <f t="shared" si="19"/>
        <v>#DIV/0!</v>
      </c>
      <c r="F89" s="3"/>
      <c r="G89" s="3"/>
      <c r="H89">
        <f t="shared" si="30"/>
        <v>0</v>
      </c>
      <c r="L89">
        <f t="shared" si="27"/>
        <v>0</v>
      </c>
      <c r="M89">
        <f t="shared" si="28"/>
        <v>0</v>
      </c>
      <c r="O89">
        <f t="shared" si="24"/>
        <v>0</v>
      </c>
    </row>
    <row r="90" spans="2:15" x14ac:dyDescent="0.25">
      <c r="B90" s="3"/>
      <c r="C90" s="3"/>
      <c r="D90" s="3"/>
      <c r="E90" s="2" t="e">
        <f t="shared" si="19"/>
        <v>#DIV/0!</v>
      </c>
      <c r="F90" s="3"/>
      <c r="G90" s="3"/>
      <c r="H90">
        <f t="shared" si="30"/>
        <v>0</v>
      </c>
      <c r="L90">
        <f t="shared" si="27"/>
        <v>0</v>
      </c>
      <c r="M90">
        <f t="shared" si="28"/>
        <v>0</v>
      </c>
      <c r="O90">
        <f t="shared" si="24"/>
        <v>0</v>
      </c>
    </row>
    <row r="91" spans="2:15" x14ac:dyDescent="0.25">
      <c r="B91" s="3"/>
      <c r="C91" s="3"/>
      <c r="D91" s="3"/>
      <c r="E91" s="2" t="e">
        <f t="shared" si="19"/>
        <v>#DIV/0!</v>
      </c>
      <c r="F91" s="3"/>
      <c r="G91" s="3"/>
      <c r="H91">
        <f t="shared" si="30"/>
        <v>0</v>
      </c>
      <c r="L91">
        <f t="shared" si="27"/>
        <v>0</v>
      </c>
      <c r="M91">
        <f t="shared" si="28"/>
        <v>0</v>
      </c>
      <c r="O91">
        <f t="shared" si="24"/>
        <v>0</v>
      </c>
    </row>
    <row r="92" spans="2:15" x14ac:dyDescent="0.25">
      <c r="B92" s="3"/>
      <c r="C92" s="3"/>
      <c r="D92" s="3"/>
      <c r="E92" s="2" t="e">
        <f t="shared" si="19"/>
        <v>#DIV/0!</v>
      </c>
      <c r="F92" s="3"/>
      <c r="G92" s="3"/>
      <c r="H92">
        <f t="shared" si="30"/>
        <v>0</v>
      </c>
      <c r="L92">
        <f t="shared" si="27"/>
        <v>0</v>
      </c>
      <c r="M92">
        <f t="shared" si="28"/>
        <v>0</v>
      </c>
      <c r="O92">
        <f t="shared" si="24"/>
        <v>0</v>
      </c>
    </row>
    <row r="93" spans="2:15" x14ac:dyDescent="0.25">
      <c r="B93" s="3"/>
      <c r="C93" s="3"/>
      <c r="D93" s="3"/>
      <c r="E93" s="2" t="e">
        <f t="shared" si="19"/>
        <v>#DIV/0!</v>
      </c>
      <c r="F93" s="3"/>
      <c r="G93" s="3"/>
      <c r="H93">
        <f t="shared" si="30"/>
        <v>0</v>
      </c>
      <c r="L93">
        <f t="shared" si="27"/>
        <v>0</v>
      </c>
      <c r="M93">
        <f t="shared" si="28"/>
        <v>0</v>
      </c>
      <c r="O93">
        <f t="shared" si="24"/>
        <v>0</v>
      </c>
    </row>
    <row r="94" spans="2:15" x14ac:dyDescent="0.25">
      <c r="B94" s="3"/>
      <c r="C94" s="3"/>
      <c r="D94" s="3"/>
      <c r="E94" s="2" t="e">
        <f t="shared" si="19"/>
        <v>#DIV/0!</v>
      </c>
      <c r="F94" s="3"/>
      <c r="G94" s="3"/>
      <c r="H94">
        <f t="shared" si="30"/>
        <v>0</v>
      </c>
      <c r="L94">
        <f t="shared" si="27"/>
        <v>0</v>
      </c>
      <c r="M94">
        <f t="shared" si="28"/>
        <v>0</v>
      </c>
      <c r="O94">
        <f t="shared" si="24"/>
        <v>0</v>
      </c>
    </row>
    <row r="95" spans="2:15" x14ac:dyDescent="0.25">
      <c r="B95" s="3"/>
      <c r="C95" s="3"/>
      <c r="D95" s="3"/>
      <c r="E95" s="2" t="e">
        <f t="shared" si="19"/>
        <v>#DIV/0!</v>
      </c>
      <c r="F95" s="3"/>
      <c r="G95" s="3"/>
      <c r="H95">
        <f t="shared" si="30"/>
        <v>0</v>
      </c>
      <c r="L95">
        <f t="shared" si="27"/>
        <v>0</v>
      </c>
      <c r="M95">
        <f t="shared" si="28"/>
        <v>0</v>
      </c>
      <c r="O95">
        <f t="shared" si="24"/>
        <v>0</v>
      </c>
    </row>
    <row r="96" spans="2:15" x14ac:dyDescent="0.25">
      <c r="B96" s="3"/>
      <c r="C96" s="3"/>
      <c r="D96" s="3"/>
      <c r="E96" s="2" t="e">
        <f t="shared" si="19"/>
        <v>#DIV/0!</v>
      </c>
      <c r="F96" s="3"/>
      <c r="G96" s="3"/>
      <c r="H96">
        <f t="shared" si="30"/>
        <v>0</v>
      </c>
      <c r="L96">
        <f t="shared" si="27"/>
        <v>0</v>
      </c>
      <c r="M96">
        <f t="shared" si="28"/>
        <v>0</v>
      </c>
      <c r="O96">
        <f t="shared" si="24"/>
        <v>0</v>
      </c>
    </row>
    <row r="97" spans="2:15" x14ac:dyDescent="0.25">
      <c r="B97" s="3"/>
      <c r="C97" s="3"/>
      <c r="D97" s="3"/>
      <c r="E97" s="2" t="e">
        <f t="shared" si="19"/>
        <v>#DIV/0!</v>
      </c>
      <c r="F97" s="3"/>
      <c r="G97" s="3"/>
      <c r="H97">
        <f t="shared" si="30"/>
        <v>0</v>
      </c>
      <c r="L97">
        <f t="shared" si="27"/>
        <v>0</v>
      </c>
      <c r="M97">
        <f t="shared" si="28"/>
        <v>0</v>
      </c>
      <c r="O97">
        <f t="shared" si="24"/>
        <v>0</v>
      </c>
    </row>
    <row r="98" spans="2:15" x14ac:dyDescent="0.25">
      <c r="B98" s="3"/>
      <c r="C98" s="3"/>
      <c r="D98" s="3"/>
      <c r="E98" s="2" t="e">
        <f t="shared" si="19"/>
        <v>#DIV/0!</v>
      </c>
      <c r="F98" s="3"/>
      <c r="G98" s="3"/>
      <c r="H98">
        <f t="shared" si="30"/>
        <v>0</v>
      </c>
      <c r="L98">
        <f t="shared" si="27"/>
        <v>0</v>
      </c>
      <c r="M98">
        <f t="shared" si="28"/>
        <v>0</v>
      </c>
      <c r="O98">
        <f t="shared" si="24"/>
        <v>0</v>
      </c>
    </row>
    <row r="99" spans="2:15" x14ac:dyDescent="0.25">
      <c r="B99" s="3"/>
      <c r="C99" s="3"/>
      <c r="D99" s="3"/>
      <c r="E99" s="2" t="e">
        <f t="shared" si="19"/>
        <v>#DIV/0!</v>
      </c>
      <c r="F99" s="3"/>
      <c r="G99" s="3"/>
      <c r="H99">
        <f>F99-G99</f>
        <v>0</v>
      </c>
      <c r="L99">
        <f t="shared" si="27"/>
        <v>0</v>
      </c>
      <c r="M99">
        <f t="shared" si="28"/>
        <v>0</v>
      </c>
      <c r="O99">
        <f t="shared" si="24"/>
        <v>0</v>
      </c>
    </row>
    <row r="100" spans="2:15" x14ac:dyDescent="0.25">
      <c r="B100" s="3"/>
      <c r="C100" s="3"/>
      <c r="D100" s="3"/>
      <c r="E100" s="2" t="e">
        <f t="shared" si="19"/>
        <v>#DIV/0!</v>
      </c>
      <c r="F100" s="3"/>
      <c r="G100" s="3"/>
      <c r="H100">
        <f t="shared" ref="H100" si="32">F100-G100</f>
        <v>0</v>
      </c>
      <c r="L100">
        <f t="shared" si="27"/>
        <v>0</v>
      </c>
      <c r="M100">
        <f t="shared" si="28"/>
        <v>0</v>
      </c>
      <c r="O100">
        <f t="shared" si="24"/>
        <v>0</v>
      </c>
    </row>
    <row r="101" spans="2:15" x14ac:dyDescent="0.25">
      <c r="B101" s="3"/>
      <c r="C101" s="3"/>
      <c r="D101" s="3"/>
      <c r="E101" s="2" t="e">
        <f t="shared" si="19"/>
        <v>#DIV/0!</v>
      </c>
      <c r="F101" s="3"/>
      <c r="G101" s="3"/>
      <c r="H101">
        <f t="shared" si="30"/>
        <v>0</v>
      </c>
      <c r="L101">
        <f t="shared" si="27"/>
        <v>0</v>
      </c>
      <c r="M101">
        <f t="shared" si="28"/>
        <v>0</v>
      </c>
      <c r="O101">
        <f t="shared" si="24"/>
        <v>0</v>
      </c>
    </row>
    <row r="102" spans="2:15" x14ac:dyDescent="0.25">
      <c r="B102" s="3"/>
      <c r="C102" s="3"/>
      <c r="D102" s="3"/>
      <c r="E102" s="2" t="e">
        <f t="shared" si="19"/>
        <v>#DIV/0!</v>
      </c>
      <c r="F102" s="3"/>
      <c r="G102" s="3"/>
      <c r="H102">
        <f t="shared" si="30"/>
        <v>0</v>
      </c>
      <c r="L102">
        <f t="shared" si="27"/>
        <v>0</v>
      </c>
      <c r="M102">
        <f t="shared" si="28"/>
        <v>0</v>
      </c>
      <c r="O102">
        <f t="shared" si="24"/>
        <v>0</v>
      </c>
    </row>
    <row r="103" spans="2:15" x14ac:dyDescent="0.25">
      <c r="B103" s="3"/>
      <c r="C103" s="3"/>
      <c r="D103" s="3"/>
      <c r="E103" s="2" t="e">
        <f t="shared" si="19"/>
        <v>#DIV/0!</v>
      </c>
      <c r="F103" s="3"/>
      <c r="G103" s="3"/>
      <c r="H103">
        <f t="shared" si="30"/>
        <v>0</v>
      </c>
      <c r="L103">
        <f t="shared" si="27"/>
        <v>0</v>
      </c>
      <c r="M103">
        <f t="shared" si="28"/>
        <v>0</v>
      </c>
      <c r="O103">
        <f t="shared" si="24"/>
        <v>0</v>
      </c>
    </row>
    <row r="104" spans="2:15" x14ac:dyDescent="0.25">
      <c r="B104" s="3"/>
      <c r="C104" s="3"/>
      <c r="D104" s="3"/>
      <c r="E104" s="2" t="e">
        <f t="shared" si="19"/>
        <v>#DIV/0!</v>
      </c>
      <c r="F104" s="3"/>
      <c r="G104" s="3"/>
      <c r="H104">
        <f t="shared" si="30"/>
        <v>0</v>
      </c>
      <c r="L104">
        <f t="shared" si="27"/>
        <v>0</v>
      </c>
      <c r="M104">
        <f t="shared" si="28"/>
        <v>0</v>
      </c>
      <c r="O104">
        <f t="shared" si="24"/>
        <v>0</v>
      </c>
    </row>
    <row r="105" spans="2:15" x14ac:dyDescent="0.25">
      <c r="B105" s="3"/>
      <c r="C105" s="3"/>
      <c r="D105" s="3"/>
      <c r="E105" s="2" t="e">
        <f t="shared" si="19"/>
        <v>#DIV/0!</v>
      </c>
      <c r="F105" s="3"/>
      <c r="G105" s="3"/>
      <c r="H105">
        <f t="shared" si="30"/>
        <v>0</v>
      </c>
      <c r="L105">
        <f t="shared" si="27"/>
        <v>0</v>
      </c>
      <c r="M105">
        <f t="shared" si="28"/>
        <v>0</v>
      </c>
      <c r="O105">
        <f t="shared" si="24"/>
        <v>0</v>
      </c>
    </row>
    <row r="106" spans="2:15" x14ac:dyDescent="0.25">
      <c r="B106" s="3"/>
      <c r="C106" s="3"/>
      <c r="D106" s="3"/>
      <c r="E106" s="2" t="e">
        <f t="shared" si="19"/>
        <v>#DIV/0!</v>
      </c>
      <c r="F106" s="3"/>
      <c r="G106" s="3"/>
      <c r="H106">
        <f t="shared" si="30"/>
        <v>0</v>
      </c>
      <c r="L106">
        <f t="shared" si="27"/>
        <v>0</v>
      </c>
      <c r="M106">
        <f t="shared" si="28"/>
        <v>0</v>
      </c>
      <c r="O106">
        <f t="shared" si="24"/>
        <v>0</v>
      </c>
    </row>
    <row r="107" spans="2:15" x14ac:dyDescent="0.25">
      <c r="B107" s="3"/>
      <c r="C107" s="3"/>
      <c r="D107" s="3"/>
      <c r="E107" s="2" t="e">
        <f t="shared" si="19"/>
        <v>#DIV/0!</v>
      </c>
      <c r="F107" s="3"/>
      <c r="G107" s="3"/>
      <c r="H107">
        <f t="shared" si="30"/>
        <v>0</v>
      </c>
      <c r="L107">
        <f t="shared" si="27"/>
        <v>0</v>
      </c>
      <c r="M107">
        <f t="shared" si="28"/>
        <v>0</v>
      </c>
      <c r="O107">
        <f t="shared" si="24"/>
        <v>0</v>
      </c>
    </row>
    <row r="108" spans="2:15" x14ac:dyDescent="0.25">
      <c r="B108" s="3"/>
      <c r="C108" s="3"/>
      <c r="D108" s="3"/>
      <c r="E108" s="2" t="e">
        <f t="shared" si="19"/>
        <v>#DIV/0!</v>
      </c>
      <c r="F108" s="3"/>
      <c r="G108" s="3"/>
      <c r="H108">
        <f t="shared" si="30"/>
        <v>0</v>
      </c>
      <c r="L108">
        <f t="shared" si="27"/>
        <v>0</v>
      </c>
      <c r="M108">
        <f t="shared" si="28"/>
        <v>0</v>
      </c>
      <c r="O108">
        <f t="shared" si="24"/>
        <v>0</v>
      </c>
    </row>
    <row r="109" spans="2:15" x14ac:dyDescent="0.25">
      <c r="B109" s="3"/>
      <c r="C109" s="3"/>
      <c r="D109" s="3"/>
      <c r="E109" s="2" t="e">
        <f t="shared" si="19"/>
        <v>#DIV/0!</v>
      </c>
      <c r="F109" s="3"/>
      <c r="G109" s="3"/>
      <c r="H109">
        <f t="shared" si="30"/>
        <v>0</v>
      </c>
      <c r="L109">
        <f t="shared" si="27"/>
        <v>0</v>
      </c>
      <c r="M109">
        <f t="shared" si="28"/>
        <v>0</v>
      </c>
      <c r="O109">
        <f t="shared" si="24"/>
        <v>0</v>
      </c>
    </row>
    <row r="110" spans="2:15" x14ac:dyDescent="0.25">
      <c r="B110" s="3"/>
      <c r="C110" s="3"/>
      <c r="D110" s="3"/>
      <c r="E110" s="2" t="e">
        <f t="shared" si="19"/>
        <v>#DIV/0!</v>
      </c>
      <c r="F110" s="3"/>
      <c r="G110" s="3"/>
      <c r="H110">
        <f t="shared" si="30"/>
        <v>0</v>
      </c>
      <c r="L110">
        <f t="shared" si="27"/>
        <v>0</v>
      </c>
      <c r="M110">
        <f t="shared" si="28"/>
        <v>0</v>
      </c>
      <c r="O110">
        <f t="shared" si="24"/>
        <v>0</v>
      </c>
    </row>
    <row r="111" spans="2:15" x14ac:dyDescent="0.25">
      <c r="B111" s="3"/>
      <c r="C111" s="3"/>
      <c r="D111" s="3"/>
      <c r="E111" s="2" t="e">
        <f t="shared" si="19"/>
        <v>#DIV/0!</v>
      </c>
      <c r="F111" s="3"/>
      <c r="G111" s="3"/>
      <c r="H111">
        <f t="shared" si="30"/>
        <v>0</v>
      </c>
      <c r="L111">
        <f t="shared" si="27"/>
        <v>0</v>
      </c>
      <c r="M111">
        <f t="shared" si="28"/>
        <v>0</v>
      </c>
      <c r="O111">
        <f t="shared" si="24"/>
        <v>0</v>
      </c>
    </row>
    <row r="112" spans="2:15" x14ac:dyDescent="0.25">
      <c r="B112" s="3"/>
      <c r="C112" s="3"/>
      <c r="D112" s="3"/>
      <c r="E112" s="2" t="e">
        <f t="shared" si="19"/>
        <v>#DIV/0!</v>
      </c>
      <c r="F112" s="3"/>
      <c r="G112" s="3"/>
      <c r="H112">
        <f t="shared" si="30"/>
        <v>0</v>
      </c>
      <c r="L112">
        <f t="shared" si="27"/>
        <v>0</v>
      </c>
      <c r="M112">
        <f t="shared" si="28"/>
        <v>0</v>
      </c>
      <c r="O112">
        <f t="shared" si="24"/>
        <v>0</v>
      </c>
    </row>
    <row r="113" spans="2:15" x14ac:dyDescent="0.25">
      <c r="B113" s="3"/>
      <c r="C113" s="3"/>
      <c r="D113" s="3"/>
      <c r="E113" s="2" t="e">
        <f t="shared" si="19"/>
        <v>#DIV/0!</v>
      </c>
      <c r="F113" s="3"/>
      <c r="G113" s="3"/>
      <c r="H113">
        <f t="shared" si="30"/>
        <v>0</v>
      </c>
      <c r="L113">
        <f t="shared" si="27"/>
        <v>0</v>
      </c>
      <c r="M113">
        <f t="shared" si="28"/>
        <v>0</v>
      </c>
      <c r="O113">
        <f t="shared" si="24"/>
        <v>0</v>
      </c>
    </row>
    <row r="114" spans="2:15" x14ac:dyDescent="0.25">
      <c r="B114" s="3"/>
      <c r="C114" s="3"/>
      <c r="D114" s="3"/>
      <c r="E114" s="2" t="e">
        <f t="shared" si="19"/>
        <v>#DIV/0!</v>
      </c>
      <c r="F114" s="3"/>
      <c r="G114" s="3"/>
      <c r="H114">
        <f t="shared" si="30"/>
        <v>0</v>
      </c>
      <c r="L114">
        <f t="shared" si="27"/>
        <v>0</v>
      </c>
      <c r="M114">
        <f t="shared" si="28"/>
        <v>0</v>
      </c>
      <c r="O114">
        <f t="shared" si="24"/>
        <v>0</v>
      </c>
    </row>
    <row r="115" spans="2:15" x14ac:dyDescent="0.25">
      <c r="B115" s="3"/>
      <c r="C115" s="3"/>
      <c r="D115" s="3"/>
      <c r="E115" s="2" t="e">
        <f t="shared" si="19"/>
        <v>#DIV/0!</v>
      </c>
      <c r="F115" s="3"/>
      <c r="G115" s="3"/>
      <c r="H115">
        <f t="shared" si="30"/>
        <v>0</v>
      </c>
      <c r="L115">
        <f t="shared" si="27"/>
        <v>0</v>
      </c>
      <c r="M115">
        <f t="shared" si="28"/>
        <v>0</v>
      </c>
      <c r="O115">
        <f t="shared" si="24"/>
        <v>0</v>
      </c>
    </row>
    <row r="116" spans="2:15" x14ac:dyDescent="0.25">
      <c r="B116" s="3"/>
      <c r="C116" s="3"/>
      <c r="D116" s="3"/>
      <c r="E116" s="2" t="e">
        <f t="shared" si="19"/>
        <v>#DIV/0!</v>
      </c>
      <c r="F116" s="3"/>
      <c r="G116" s="3"/>
      <c r="H116">
        <f t="shared" si="30"/>
        <v>0</v>
      </c>
      <c r="L116">
        <f t="shared" si="27"/>
        <v>0</v>
      </c>
      <c r="M116">
        <f t="shared" si="28"/>
        <v>0</v>
      </c>
      <c r="O116">
        <f t="shared" si="24"/>
        <v>0</v>
      </c>
    </row>
    <row r="117" spans="2:15" x14ac:dyDescent="0.25">
      <c r="B117" s="3"/>
      <c r="C117" s="3"/>
      <c r="D117" s="3"/>
      <c r="E117" s="2" t="e">
        <f t="shared" si="19"/>
        <v>#DIV/0!</v>
      </c>
      <c r="F117" s="3"/>
      <c r="G117" s="3"/>
      <c r="H117">
        <f t="shared" si="30"/>
        <v>0</v>
      </c>
      <c r="L117">
        <f t="shared" si="27"/>
        <v>0</v>
      </c>
      <c r="M117">
        <f t="shared" si="28"/>
        <v>0</v>
      </c>
      <c r="O117">
        <f t="shared" si="24"/>
        <v>0</v>
      </c>
    </row>
    <row r="118" spans="2:15" x14ac:dyDescent="0.25">
      <c r="B118" s="3"/>
      <c r="C118" s="3"/>
      <c r="D118" s="3"/>
      <c r="E118" s="2" t="e">
        <f t="shared" si="19"/>
        <v>#DIV/0!</v>
      </c>
      <c r="F118" s="3"/>
      <c r="G118" s="3"/>
      <c r="H118">
        <f t="shared" si="30"/>
        <v>0</v>
      </c>
      <c r="L118">
        <f t="shared" si="27"/>
        <v>0</v>
      </c>
      <c r="M118">
        <f t="shared" si="28"/>
        <v>0</v>
      </c>
      <c r="O118">
        <f t="shared" si="24"/>
        <v>0</v>
      </c>
    </row>
    <row r="119" spans="2:15" x14ac:dyDescent="0.25">
      <c r="B119" s="3"/>
      <c r="C119" s="3"/>
      <c r="D119" s="3"/>
      <c r="E119" s="2" t="e">
        <f t="shared" si="19"/>
        <v>#DIV/0!</v>
      </c>
      <c r="F119" s="3"/>
      <c r="G119" s="3"/>
      <c r="H119">
        <f t="shared" si="30"/>
        <v>0</v>
      </c>
      <c r="L119">
        <f t="shared" si="27"/>
        <v>0</v>
      </c>
      <c r="M119">
        <f t="shared" si="28"/>
        <v>0</v>
      </c>
      <c r="O119">
        <f t="shared" si="24"/>
        <v>0</v>
      </c>
    </row>
    <row r="120" spans="2:15" x14ac:dyDescent="0.25">
      <c r="B120" s="3"/>
      <c r="C120" s="3"/>
      <c r="D120" s="3"/>
      <c r="E120" s="2" t="e">
        <f t="shared" si="19"/>
        <v>#DIV/0!</v>
      </c>
      <c r="F120" s="3"/>
      <c r="G120" s="3"/>
      <c r="H120">
        <f t="shared" si="30"/>
        <v>0</v>
      </c>
      <c r="L120">
        <f t="shared" si="27"/>
        <v>0</v>
      </c>
      <c r="M120">
        <f t="shared" si="28"/>
        <v>0</v>
      </c>
      <c r="O120">
        <f t="shared" si="24"/>
        <v>0</v>
      </c>
    </row>
    <row r="121" spans="2:15" x14ac:dyDescent="0.25">
      <c r="B121" s="3"/>
      <c r="C121" s="3"/>
      <c r="D121" s="3"/>
      <c r="E121" s="2" t="e">
        <f t="shared" si="19"/>
        <v>#DIV/0!</v>
      </c>
      <c r="F121" s="3"/>
      <c r="G121" s="3"/>
      <c r="H121">
        <f t="shared" si="30"/>
        <v>0</v>
      </c>
      <c r="L121">
        <f t="shared" si="27"/>
        <v>0</v>
      </c>
      <c r="M121">
        <f t="shared" si="28"/>
        <v>0</v>
      </c>
      <c r="O121">
        <f t="shared" si="24"/>
        <v>0</v>
      </c>
    </row>
    <row r="122" spans="2:15" x14ac:dyDescent="0.25">
      <c r="B122" s="3"/>
      <c r="C122" s="3"/>
      <c r="D122" s="3"/>
      <c r="E122" s="2" t="e">
        <f t="shared" si="19"/>
        <v>#DIV/0!</v>
      </c>
      <c r="F122" s="3"/>
      <c r="G122" s="3"/>
      <c r="H122">
        <f t="shared" si="30"/>
        <v>0</v>
      </c>
      <c r="L122">
        <f t="shared" si="27"/>
        <v>0</v>
      </c>
      <c r="M122">
        <f t="shared" si="28"/>
        <v>0</v>
      </c>
      <c r="O122">
        <f t="shared" si="24"/>
        <v>0</v>
      </c>
    </row>
    <row r="123" spans="2:15" x14ac:dyDescent="0.25">
      <c r="B123" s="3"/>
      <c r="C123" s="3"/>
      <c r="D123" s="3"/>
      <c r="E123" s="2" t="e">
        <f t="shared" si="19"/>
        <v>#DIV/0!</v>
      </c>
      <c r="F123" s="3"/>
      <c r="G123" s="3"/>
      <c r="H123">
        <f t="shared" si="30"/>
        <v>0</v>
      </c>
      <c r="L123">
        <f t="shared" si="27"/>
        <v>0</v>
      </c>
      <c r="M123">
        <f t="shared" si="28"/>
        <v>0</v>
      </c>
      <c r="O123">
        <f t="shared" si="24"/>
        <v>0</v>
      </c>
    </row>
    <row r="124" spans="2:15" x14ac:dyDescent="0.25">
      <c r="B124" s="3"/>
      <c r="C124" s="3"/>
      <c r="D124" s="3"/>
      <c r="E124" s="2" t="e">
        <f t="shared" si="19"/>
        <v>#DIV/0!</v>
      </c>
      <c r="F124" s="3"/>
      <c r="G124" s="3"/>
      <c r="H124">
        <f t="shared" si="30"/>
        <v>0</v>
      </c>
      <c r="L124">
        <f t="shared" si="27"/>
        <v>0</v>
      </c>
      <c r="M124">
        <f t="shared" si="28"/>
        <v>0</v>
      </c>
      <c r="O124">
        <f t="shared" si="24"/>
        <v>0</v>
      </c>
    </row>
    <row r="125" spans="2:15" x14ac:dyDescent="0.25">
      <c r="B125" s="3"/>
      <c r="C125" s="3"/>
      <c r="D125" s="3"/>
      <c r="E125" s="2" t="e">
        <f t="shared" si="19"/>
        <v>#DIV/0!</v>
      </c>
      <c r="F125" s="3"/>
      <c r="G125" s="3"/>
      <c r="H125">
        <f t="shared" si="30"/>
        <v>0</v>
      </c>
      <c r="L125">
        <f t="shared" si="27"/>
        <v>0</v>
      </c>
      <c r="M125">
        <f t="shared" si="28"/>
        <v>0</v>
      </c>
      <c r="O125">
        <f t="shared" si="24"/>
        <v>0</v>
      </c>
    </row>
    <row r="126" spans="2:15" x14ac:dyDescent="0.25">
      <c r="B126" s="3"/>
      <c r="C126" s="3"/>
      <c r="D126" s="3"/>
      <c r="E126" s="2" t="e">
        <f t="shared" si="19"/>
        <v>#DIV/0!</v>
      </c>
      <c r="F126" s="3"/>
      <c r="G126" s="3"/>
      <c r="H126">
        <f t="shared" si="30"/>
        <v>0</v>
      </c>
      <c r="L126">
        <f t="shared" si="27"/>
        <v>0</v>
      </c>
      <c r="M126">
        <f t="shared" si="28"/>
        <v>0</v>
      </c>
      <c r="O126">
        <f t="shared" si="24"/>
        <v>0</v>
      </c>
    </row>
    <row r="127" spans="2:15" x14ac:dyDescent="0.25">
      <c r="B127" s="3"/>
      <c r="C127" s="3"/>
      <c r="D127" s="3"/>
      <c r="E127" s="2" t="e">
        <f t="shared" si="19"/>
        <v>#DIV/0!</v>
      </c>
      <c r="F127" s="3"/>
      <c r="G127" s="3"/>
      <c r="H127">
        <f t="shared" si="30"/>
        <v>0</v>
      </c>
      <c r="L127">
        <f t="shared" si="27"/>
        <v>0</v>
      </c>
      <c r="M127">
        <f t="shared" si="28"/>
        <v>0</v>
      </c>
      <c r="O127">
        <f t="shared" si="24"/>
        <v>0</v>
      </c>
    </row>
    <row r="128" spans="2:15" ht="15.75" customHeight="1" x14ac:dyDescent="0.25">
      <c r="B128" s="3"/>
      <c r="C128" s="3"/>
      <c r="D128" s="3"/>
      <c r="E128" s="2" t="e">
        <f t="shared" si="19"/>
        <v>#DIV/0!</v>
      </c>
      <c r="F128" s="3"/>
      <c r="G128" s="3"/>
      <c r="H128">
        <f>F128-G128</f>
        <v>0</v>
      </c>
      <c r="L128">
        <f t="shared" si="27"/>
        <v>0</v>
      </c>
      <c r="M128">
        <f t="shared" si="28"/>
        <v>0</v>
      </c>
      <c r="O128">
        <f t="shared" si="24"/>
        <v>0</v>
      </c>
    </row>
    <row r="129" spans="2:15" ht="15" customHeight="1" x14ac:dyDescent="0.25">
      <c r="B129" s="3"/>
      <c r="C129" s="3"/>
      <c r="D129" s="3"/>
      <c r="E129" s="2" t="e">
        <f t="shared" si="19"/>
        <v>#DIV/0!</v>
      </c>
      <c r="F129" s="3"/>
      <c r="G129" s="3"/>
      <c r="H129">
        <f t="shared" ref="H129:H192" si="33">F129-G129</f>
        <v>0</v>
      </c>
      <c r="L129">
        <f t="shared" si="27"/>
        <v>0</v>
      </c>
      <c r="M129">
        <f t="shared" si="28"/>
        <v>0</v>
      </c>
      <c r="O129">
        <f t="shared" si="24"/>
        <v>0</v>
      </c>
    </row>
    <row r="130" spans="2:15" x14ac:dyDescent="0.25">
      <c r="B130" s="3"/>
      <c r="C130" s="3"/>
      <c r="D130" s="3"/>
      <c r="E130" s="2" t="e">
        <f t="shared" si="19"/>
        <v>#DIV/0!</v>
      </c>
      <c r="F130" s="3"/>
      <c r="G130" s="3"/>
      <c r="H130">
        <f t="shared" si="33"/>
        <v>0</v>
      </c>
      <c r="L130">
        <f t="shared" si="27"/>
        <v>0</v>
      </c>
      <c r="M130">
        <f t="shared" si="28"/>
        <v>0</v>
      </c>
      <c r="O130">
        <f t="shared" si="24"/>
        <v>0</v>
      </c>
    </row>
    <row r="131" spans="2:15" x14ac:dyDescent="0.25">
      <c r="B131" s="3"/>
      <c r="C131" s="3"/>
      <c r="D131" s="3"/>
      <c r="E131" s="2" t="e">
        <f t="shared" si="19"/>
        <v>#DIV/0!</v>
      </c>
      <c r="H131">
        <f t="shared" si="33"/>
        <v>0</v>
      </c>
      <c r="L131">
        <v>0</v>
      </c>
      <c r="M131">
        <f t="shared" si="28"/>
        <v>0</v>
      </c>
      <c r="O131">
        <f t="shared" si="24"/>
        <v>0</v>
      </c>
    </row>
    <row r="132" spans="2:15" ht="14.25" customHeight="1" x14ac:dyDescent="0.25">
      <c r="B132" s="3"/>
      <c r="C132" s="3"/>
      <c r="D132" s="3"/>
      <c r="E132" s="2" t="e">
        <f t="shared" si="19"/>
        <v>#DIV/0!</v>
      </c>
      <c r="H132">
        <f t="shared" si="33"/>
        <v>0</v>
      </c>
      <c r="L132">
        <v>0</v>
      </c>
      <c r="M132">
        <f t="shared" si="28"/>
        <v>0</v>
      </c>
      <c r="O132">
        <f t="shared" si="24"/>
        <v>0</v>
      </c>
    </row>
    <row r="133" spans="2:15" x14ac:dyDescent="0.25">
      <c r="B133" s="3"/>
      <c r="C133" s="3"/>
      <c r="D133" s="3"/>
      <c r="E133" s="2" t="e">
        <f t="shared" si="19"/>
        <v>#DIV/0!</v>
      </c>
      <c r="H133">
        <f t="shared" si="33"/>
        <v>0</v>
      </c>
      <c r="L133">
        <f t="shared" ref="L133:L140" si="34">B133*10</f>
        <v>0</v>
      </c>
      <c r="M133">
        <f t="shared" si="28"/>
        <v>0</v>
      </c>
      <c r="O133">
        <f t="shared" si="24"/>
        <v>0</v>
      </c>
    </row>
    <row r="134" spans="2:15" x14ac:dyDescent="0.25">
      <c r="B134" s="3"/>
      <c r="C134" s="3"/>
      <c r="D134" s="3"/>
      <c r="E134" s="2" t="e">
        <f t="shared" si="19"/>
        <v>#DIV/0!</v>
      </c>
      <c r="H134">
        <f t="shared" si="33"/>
        <v>0</v>
      </c>
      <c r="L134">
        <f t="shared" si="34"/>
        <v>0</v>
      </c>
      <c r="M134">
        <f t="shared" si="28"/>
        <v>0</v>
      </c>
      <c r="O134">
        <f>SUM(I134:N134)</f>
        <v>0</v>
      </c>
    </row>
    <row r="135" spans="2:15" x14ac:dyDescent="0.25">
      <c r="B135" s="3"/>
      <c r="C135" s="3"/>
      <c r="D135" s="3"/>
      <c r="E135" s="2" t="e">
        <f t="shared" si="19"/>
        <v>#DIV/0!</v>
      </c>
      <c r="H135">
        <f t="shared" si="33"/>
        <v>0</v>
      </c>
      <c r="L135">
        <f t="shared" si="34"/>
        <v>0</v>
      </c>
      <c r="M135">
        <f t="shared" si="28"/>
        <v>0</v>
      </c>
      <c r="O135">
        <f t="shared" ref="O135:O198" si="35">SUM(I135:N135)</f>
        <v>0</v>
      </c>
    </row>
    <row r="136" spans="2:15" x14ac:dyDescent="0.25">
      <c r="B136" s="3"/>
      <c r="C136" s="3"/>
      <c r="D136" s="3"/>
      <c r="E136" s="2" t="e">
        <f t="shared" si="19"/>
        <v>#DIV/0!</v>
      </c>
      <c r="L136">
        <f t="shared" si="34"/>
        <v>0</v>
      </c>
      <c r="M136">
        <f t="shared" si="28"/>
        <v>0</v>
      </c>
      <c r="O136">
        <f t="shared" si="35"/>
        <v>0</v>
      </c>
    </row>
    <row r="137" spans="2:15" x14ac:dyDescent="0.25">
      <c r="B137" s="3"/>
      <c r="C137" s="3"/>
      <c r="D137" s="3"/>
      <c r="E137" s="2" t="e">
        <f t="shared" si="19"/>
        <v>#DIV/0!</v>
      </c>
      <c r="H137">
        <f t="shared" ref="H137:H142" si="36">F137-G137</f>
        <v>0</v>
      </c>
      <c r="L137">
        <f t="shared" si="34"/>
        <v>0</v>
      </c>
      <c r="M137">
        <f t="shared" si="28"/>
        <v>0</v>
      </c>
      <c r="O137">
        <f t="shared" si="35"/>
        <v>0</v>
      </c>
    </row>
    <row r="138" spans="2:15" x14ac:dyDescent="0.25">
      <c r="B138" s="3"/>
      <c r="C138" s="3"/>
      <c r="D138" s="3"/>
      <c r="E138" s="2" t="e">
        <f t="shared" si="19"/>
        <v>#DIV/0!</v>
      </c>
      <c r="H138">
        <f t="shared" si="36"/>
        <v>0</v>
      </c>
      <c r="L138">
        <f t="shared" si="34"/>
        <v>0</v>
      </c>
      <c r="M138">
        <f t="shared" si="28"/>
        <v>0</v>
      </c>
      <c r="O138">
        <f t="shared" si="35"/>
        <v>0</v>
      </c>
    </row>
    <row r="139" spans="2:15" x14ac:dyDescent="0.25">
      <c r="B139" s="3"/>
      <c r="C139" s="3"/>
      <c r="D139" s="3"/>
      <c r="E139" s="2" t="e">
        <f t="shared" si="19"/>
        <v>#DIV/0!</v>
      </c>
      <c r="H139">
        <f t="shared" si="36"/>
        <v>0</v>
      </c>
      <c r="L139">
        <f t="shared" si="34"/>
        <v>0</v>
      </c>
      <c r="M139">
        <f t="shared" si="28"/>
        <v>0</v>
      </c>
      <c r="O139">
        <f t="shared" si="35"/>
        <v>0</v>
      </c>
    </row>
    <row r="140" spans="2:15" x14ac:dyDescent="0.25">
      <c r="B140" s="3"/>
      <c r="C140" s="3"/>
      <c r="D140" s="3"/>
      <c r="E140" s="2" t="e">
        <f t="shared" si="19"/>
        <v>#DIV/0!</v>
      </c>
      <c r="H140">
        <f t="shared" si="36"/>
        <v>0</v>
      </c>
      <c r="L140">
        <f t="shared" si="34"/>
        <v>0</v>
      </c>
      <c r="M140">
        <f t="shared" si="28"/>
        <v>0</v>
      </c>
      <c r="O140">
        <f t="shared" si="35"/>
        <v>0</v>
      </c>
    </row>
    <row r="141" spans="2:15" ht="14.25" customHeight="1" x14ac:dyDescent="0.25">
      <c r="B141" s="3"/>
      <c r="C141" s="3"/>
      <c r="D141" s="3"/>
      <c r="E141" s="2" t="e">
        <f t="shared" ref="E141:E204" si="37">(B141)/(B141+C141+D141)</f>
        <v>#DIV/0!</v>
      </c>
      <c r="H141">
        <f t="shared" si="36"/>
        <v>0</v>
      </c>
      <c r="L141">
        <v>0</v>
      </c>
      <c r="M141">
        <f t="shared" si="28"/>
        <v>0</v>
      </c>
      <c r="O141">
        <f t="shared" si="35"/>
        <v>0</v>
      </c>
    </row>
    <row r="142" spans="2:15" x14ac:dyDescent="0.25">
      <c r="B142" s="3"/>
      <c r="C142" s="3"/>
      <c r="D142" s="3"/>
      <c r="E142" s="2" t="e">
        <f t="shared" si="37"/>
        <v>#DIV/0!</v>
      </c>
      <c r="H142">
        <f t="shared" si="36"/>
        <v>0</v>
      </c>
      <c r="L142">
        <f t="shared" ref="L142:L205" si="38">B142*10</f>
        <v>0</v>
      </c>
      <c r="M142">
        <f t="shared" si="28"/>
        <v>0</v>
      </c>
      <c r="O142">
        <f t="shared" si="35"/>
        <v>0</v>
      </c>
    </row>
    <row r="143" spans="2:15" x14ac:dyDescent="0.25">
      <c r="B143" s="3"/>
      <c r="C143" s="3"/>
      <c r="D143" s="3"/>
      <c r="E143" s="2" t="e">
        <f t="shared" si="37"/>
        <v>#DIV/0!</v>
      </c>
      <c r="H143">
        <f t="shared" si="33"/>
        <v>0</v>
      </c>
      <c r="L143">
        <f t="shared" si="38"/>
        <v>0</v>
      </c>
      <c r="M143">
        <f t="shared" si="28"/>
        <v>0</v>
      </c>
      <c r="O143">
        <f t="shared" si="35"/>
        <v>0</v>
      </c>
    </row>
    <row r="144" spans="2:15" x14ac:dyDescent="0.25">
      <c r="B144" s="3"/>
      <c r="C144" s="3"/>
      <c r="D144" s="3"/>
      <c r="E144" s="2" t="e">
        <f t="shared" si="37"/>
        <v>#DIV/0!</v>
      </c>
      <c r="H144">
        <f t="shared" si="33"/>
        <v>0</v>
      </c>
      <c r="L144">
        <f t="shared" si="38"/>
        <v>0</v>
      </c>
      <c r="M144">
        <f t="shared" si="28"/>
        <v>0</v>
      </c>
      <c r="O144">
        <f t="shared" si="35"/>
        <v>0</v>
      </c>
    </row>
    <row r="145" spans="2:15" x14ac:dyDescent="0.25">
      <c r="B145" s="3"/>
      <c r="C145" s="3"/>
      <c r="D145" s="3"/>
      <c r="E145" s="2" t="e">
        <f t="shared" si="37"/>
        <v>#DIV/0!</v>
      </c>
      <c r="H145">
        <f t="shared" si="33"/>
        <v>0</v>
      </c>
      <c r="L145">
        <f t="shared" si="38"/>
        <v>0</v>
      </c>
      <c r="M145">
        <f t="shared" si="28"/>
        <v>0</v>
      </c>
      <c r="O145">
        <f t="shared" si="35"/>
        <v>0</v>
      </c>
    </row>
    <row r="146" spans="2:15" ht="14.25" customHeight="1" x14ac:dyDescent="0.25">
      <c r="B146" s="3"/>
      <c r="C146" s="3"/>
      <c r="D146" s="3"/>
      <c r="E146" s="2" t="e">
        <f t="shared" si="37"/>
        <v>#DIV/0!</v>
      </c>
      <c r="H146">
        <f t="shared" si="33"/>
        <v>0</v>
      </c>
      <c r="L146">
        <v>0</v>
      </c>
      <c r="M146">
        <f t="shared" si="28"/>
        <v>0</v>
      </c>
      <c r="O146">
        <f t="shared" si="35"/>
        <v>0</v>
      </c>
    </row>
    <row r="147" spans="2:15" ht="14.25" customHeight="1" x14ac:dyDescent="0.25">
      <c r="B147" s="3"/>
      <c r="C147" s="3"/>
      <c r="D147" s="3"/>
      <c r="E147" s="2" t="e">
        <f t="shared" si="37"/>
        <v>#DIV/0!</v>
      </c>
      <c r="H147">
        <f t="shared" si="33"/>
        <v>0</v>
      </c>
      <c r="L147">
        <v>0</v>
      </c>
      <c r="M147">
        <f t="shared" si="28"/>
        <v>0</v>
      </c>
      <c r="O147">
        <f t="shared" si="35"/>
        <v>0</v>
      </c>
    </row>
    <row r="148" spans="2:15" x14ac:dyDescent="0.25">
      <c r="B148" s="3"/>
      <c r="C148" s="3"/>
      <c r="D148" s="3"/>
      <c r="E148" s="2" t="e">
        <f t="shared" si="37"/>
        <v>#DIV/0!</v>
      </c>
      <c r="H148">
        <f t="shared" si="33"/>
        <v>0</v>
      </c>
      <c r="L148">
        <f t="shared" ref="L148" si="39">B148*10</f>
        <v>0</v>
      </c>
      <c r="M148">
        <f t="shared" si="28"/>
        <v>0</v>
      </c>
      <c r="O148">
        <f t="shared" si="35"/>
        <v>0</v>
      </c>
    </row>
    <row r="149" spans="2:15" x14ac:dyDescent="0.25">
      <c r="B149" s="3"/>
      <c r="C149" s="3"/>
      <c r="D149" s="3"/>
      <c r="E149" s="2" t="e">
        <f t="shared" si="37"/>
        <v>#DIV/0!</v>
      </c>
      <c r="H149">
        <f t="shared" si="33"/>
        <v>0</v>
      </c>
      <c r="L149">
        <f t="shared" si="38"/>
        <v>0</v>
      </c>
      <c r="M149">
        <f t="shared" si="28"/>
        <v>0</v>
      </c>
      <c r="O149">
        <f t="shared" si="35"/>
        <v>0</v>
      </c>
    </row>
    <row r="150" spans="2:15" x14ac:dyDescent="0.25">
      <c r="B150" s="3"/>
      <c r="C150" s="3"/>
      <c r="D150" s="3"/>
      <c r="E150" s="2" t="e">
        <f t="shared" si="37"/>
        <v>#DIV/0!</v>
      </c>
      <c r="H150">
        <f t="shared" si="33"/>
        <v>0</v>
      </c>
      <c r="L150">
        <f t="shared" si="38"/>
        <v>0</v>
      </c>
      <c r="M150">
        <f t="shared" si="28"/>
        <v>0</v>
      </c>
      <c r="O150">
        <f t="shared" si="35"/>
        <v>0</v>
      </c>
    </row>
    <row r="151" spans="2:15" x14ac:dyDescent="0.25">
      <c r="B151" s="3"/>
      <c r="C151" s="3"/>
      <c r="D151" s="3"/>
      <c r="E151" s="2" t="e">
        <f t="shared" si="37"/>
        <v>#DIV/0!</v>
      </c>
      <c r="H151">
        <f t="shared" si="33"/>
        <v>0</v>
      </c>
      <c r="L151">
        <f t="shared" si="38"/>
        <v>0</v>
      </c>
      <c r="M151">
        <f t="shared" si="28"/>
        <v>0</v>
      </c>
      <c r="O151">
        <f t="shared" si="35"/>
        <v>0</v>
      </c>
    </row>
    <row r="152" spans="2:15" x14ac:dyDescent="0.25">
      <c r="B152" s="3"/>
      <c r="C152" s="3"/>
      <c r="D152" s="3"/>
      <c r="E152" s="2" t="e">
        <f t="shared" si="37"/>
        <v>#DIV/0!</v>
      </c>
      <c r="H152">
        <f t="shared" si="33"/>
        <v>0</v>
      </c>
      <c r="L152">
        <f t="shared" si="38"/>
        <v>0</v>
      </c>
      <c r="M152">
        <f t="shared" si="28"/>
        <v>0</v>
      </c>
      <c r="O152">
        <f t="shared" si="35"/>
        <v>0</v>
      </c>
    </row>
    <row r="153" spans="2:15" x14ac:dyDescent="0.25">
      <c r="B153" s="3"/>
      <c r="C153" s="3"/>
      <c r="D153" s="3"/>
      <c r="E153" s="2" t="e">
        <f t="shared" si="37"/>
        <v>#DIV/0!</v>
      </c>
      <c r="H153">
        <f t="shared" si="33"/>
        <v>0</v>
      </c>
      <c r="L153">
        <f t="shared" si="38"/>
        <v>0</v>
      </c>
      <c r="M153">
        <f t="shared" si="28"/>
        <v>0</v>
      </c>
      <c r="O153">
        <f t="shared" si="35"/>
        <v>0</v>
      </c>
    </row>
    <row r="154" spans="2:15" x14ac:dyDescent="0.25">
      <c r="B154" s="3"/>
      <c r="C154" s="3"/>
      <c r="D154" s="3"/>
      <c r="E154" s="2" t="e">
        <f t="shared" si="37"/>
        <v>#DIV/0!</v>
      </c>
      <c r="H154">
        <f t="shared" si="33"/>
        <v>0</v>
      </c>
      <c r="L154">
        <f t="shared" si="38"/>
        <v>0</v>
      </c>
      <c r="M154">
        <f t="shared" si="28"/>
        <v>0</v>
      </c>
      <c r="O154">
        <f t="shared" si="35"/>
        <v>0</v>
      </c>
    </row>
    <row r="155" spans="2:15" x14ac:dyDescent="0.25">
      <c r="B155" s="3"/>
      <c r="C155" s="3"/>
      <c r="D155" s="3"/>
      <c r="E155" s="2" t="e">
        <f t="shared" si="37"/>
        <v>#DIV/0!</v>
      </c>
      <c r="H155">
        <f t="shared" si="33"/>
        <v>0</v>
      </c>
      <c r="L155">
        <f t="shared" si="38"/>
        <v>0</v>
      </c>
      <c r="M155">
        <f t="shared" si="28"/>
        <v>0</v>
      </c>
      <c r="O155">
        <f t="shared" si="35"/>
        <v>0</v>
      </c>
    </row>
    <row r="156" spans="2:15" x14ac:dyDescent="0.25">
      <c r="B156" s="3"/>
      <c r="C156" s="3"/>
      <c r="D156" s="3"/>
      <c r="E156" s="2" t="e">
        <f t="shared" si="37"/>
        <v>#DIV/0!</v>
      </c>
      <c r="H156">
        <f t="shared" si="33"/>
        <v>0</v>
      </c>
      <c r="L156">
        <f t="shared" si="38"/>
        <v>0</v>
      </c>
      <c r="M156">
        <f t="shared" si="28"/>
        <v>0</v>
      </c>
      <c r="O156">
        <f t="shared" si="35"/>
        <v>0</v>
      </c>
    </row>
    <row r="157" spans="2:15" ht="14.25" customHeight="1" x14ac:dyDescent="0.25">
      <c r="B157" s="3"/>
      <c r="C157" s="3"/>
      <c r="D157" s="3"/>
      <c r="E157" s="2" t="e">
        <f t="shared" si="37"/>
        <v>#DIV/0!</v>
      </c>
      <c r="H157">
        <f t="shared" si="33"/>
        <v>0</v>
      </c>
      <c r="L157">
        <v>0</v>
      </c>
      <c r="M157">
        <f t="shared" si="28"/>
        <v>0</v>
      </c>
      <c r="O157">
        <f t="shared" si="35"/>
        <v>0</v>
      </c>
    </row>
    <row r="158" spans="2:15" ht="14.25" customHeight="1" x14ac:dyDescent="0.25">
      <c r="B158" s="3"/>
      <c r="C158" s="3"/>
      <c r="D158" s="3"/>
      <c r="E158" s="2" t="e">
        <f t="shared" si="37"/>
        <v>#DIV/0!</v>
      </c>
      <c r="H158">
        <f t="shared" si="33"/>
        <v>0</v>
      </c>
      <c r="L158">
        <v>0</v>
      </c>
      <c r="M158">
        <f t="shared" si="28"/>
        <v>0</v>
      </c>
      <c r="O158">
        <f t="shared" si="35"/>
        <v>0</v>
      </c>
    </row>
    <row r="159" spans="2:15" x14ac:dyDescent="0.25">
      <c r="B159" s="3"/>
      <c r="C159" s="3"/>
      <c r="D159" s="3"/>
      <c r="E159" s="2" t="e">
        <f t="shared" si="37"/>
        <v>#DIV/0!</v>
      </c>
      <c r="H159">
        <f t="shared" si="33"/>
        <v>0</v>
      </c>
      <c r="L159">
        <f t="shared" si="38"/>
        <v>0</v>
      </c>
      <c r="M159">
        <f t="shared" si="28"/>
        <v>0</v>
      </c>
      <c r="O159">
        <f t="shared" si="35"/>
        <v>0</v>
      </c>
    </row>
    <row r="160" spans="2:15" ht="14.25" customHeight="1" x14ac:dyDescent="0.25">
      <c r="B160" s="3"/>
      <c r="C160" s="3"/>
      <c r="D160" s="3"/>
      <c r="E160" s="2" t="e">
        <f t="shared" si="37"/>
        <v>#DIV/0!</v>
      </c>
      <c r="H160">
        <f t="shared" si="33"/>
        <v>0</v>
      </c>
      <c r="L160">
        <v>0</v>
      </c>
      <c r="M160">
        <f t="shared" si="28"/>
        <v>0</v>
      </c>
      <c r="O160">
        <f t="shared" si="35"/>
        <v>0</v>
      </c>
    </row>
    <row r="161" spans="2:15" x14ac:dyDescent="0.25">
      <c r="B161" s="3"/>
      <c r="C161" s="3"/>
      <c r="D161" s="3"/>
      <c r="E161" s="2" t="e">
        <f t="shared" si="37"/>
        <v>#DIV/0!</v>
      </c>
      <c r="H161">
        <f t="shared" si="33"/>
        <v>0</v>
      </c>
      <c r="L161">
        <f t="shared" ref="L161:L163" si="40">B161*10</f>
        <v>0</v>
      </c>
      <c r="M161">
        <f t="shared" si="28"/>
        <v>0</v>
      </c>
      <c r="O161">
        <f t="shared" si="35"/>
        <v>0</v>
      </c>
    </row>
    <row r="162" spans="2:15" x14ac:dyDescent="0.25">
      <c r="B162" s="3"/>
      <c r="C162" s="3"/>
      <c r="D162" s="3"/>
      <c r="E162" s="2" t="e">
        <f t="shared" si="37"/>
        <v>#DIV/0!</v>
      </c>
      <c r="H162">
        <f t="shared" si="33"/>
        <v>0</v>
      </c>
      <c r="L162">
        <f t="shared" si="40"/>
        <v>0</v>
      </c>
      <c r="M162">
        <f t="shared" si="28"/>
        <v>0</v>
      </c>
      <c r="O162">
        <f t="shared" si="35"/>
        <v>0</v>
      </c>
    </row>
    <row r="163" spans="2:15" ht="16.5" customHeight="1" x14ac:dyDescent="0.25">
      <c r="B163" s="3"/>
      <c r="C163" s="3"/>
      <c r="D163" s="3"/>
      <c r="E163" s="2" t="e">
        <f t="shared" si="37"/>
        <v>#DIV/0!</v>
      </c>
      <c r="H163">
        <f t="shared" si="33"/>
        <v>0</v>
      </c>
      <c r="L163">
        <f t="shared" si="40"/>
        <v>0</v>
      </c>
      <c r="M163">
        <f t="shared" si="28"/>
        <v>0</v>
      </c>
      <c r="O163">
        <f t="shared" si="35"/>
        <v>0</v>
      </c>
    </row>
    <row r="164" spans="2:15" ht="14.25" customHeight="1" x14ac:dyDescent="0.25">
      <c r="B164" s="3"/>
      <c r="C164" s="3"/>
      <c r="D164" s="3"/>
      <c r="E164" s="2" t="e">
        <f t="shared" si="37"/>
        <v>#DIV/0!</v>
      </c>
      <c r="H164">
        <f t="shared" si="33"/>
        <v>0</v>
      </c>
      <c r="L164">
        <v>0</v>
      </c>
      <c r="M164">
        <f t="shared" si="28"/>
        <v>0</v>
      </c>
      <c r="O164">
        <f t="shared" si="35"/>
        <v>0</v>
      </c>
    </row>
    <row r="165" spans="2:15" x14ac:dyDescent="0.25">
      <c r="B165" s="3"/>
      <c r="C165" s="3"/>
      <c r="D165" s="3"/>
      <c r="E165" s="2" t="e">
        <f t="shared" si="37"/>
        <v>#DIV/0!</v>
      </c>
      <c r="H165">
        <f t="shared" si="33"/>
        <v>0</v>
      </c>
      <c r="L165">
        <f t="shared" ref="L165" si="41">B165*10</f>
        <v>0</v>
      </c>
      <c r="M165">
        <f t="shared" si="28"/>
        <v>0</v>
      </c>
      <c r="O165">
        <f t="shared" si="35"/>
        <v>0</v>
      </c>
    </row>
    <row r="166" spans="2:15" x14ac:dyDescent="0.25">
      <c r="B166" s="3"/>
      <c r="C166" s="3"/>
      <c r="D166" s="3"/>
      <c r="E166" s="2" t="e">
        <f t="shared" si="37"/>
        <v>#DIV/0!</v>
      </c>
      <c r="H166">
        <f t="shared" si="33"/>
        <v>0</v>
      </c>
      <c r="L166">
        <f t="shared" si="38"/>
        <v>0</v>
      </c>
      <c r="M166">
        <f t="shared" si="28"/>
        <v>0</v>
      </c>
      <c r="O166">
        <f t="shared" si="35"/>
        <v>0</v>
      </c>
    </row>
    <row r="167" spans="2:15" x14ac:dyDescent="0.25">
      <c r="B167" s="3"/>
      <c r="C167" s="3"/>
      <c r="D167" s="3"/>
      <c r="E167" s="2" t="e">
        <f t="shared" si="37"/>
        <v>#DIV/0!</v>
      </c>
      <c r="H167">
        <f t="shared" si="33"/>
        <v>0</v>
      </c>
      <c r="L167">
        <f t="shared" si="38"/>
        <v>0</v>
      </c>
      <c r="M167">
        <f t="shared" si="28"/>
        <v>0</v>
      </c>
      <c r="O167">
        <f t="shared" si="35"/>
        <v>0</v>
      </c>
    </row>
    <row r="168" spans="2:15" ht="14.25" customHeight="1" x14ac:dyDescent="0.25">
      <c r="B168" s="3"/>
      <c r="C168" s="3"/>
      <c r="D168" s="3"/>
      <c r="E168" s="2" t="e">
        <f t="shared" si="37"/>
        <v>#DIV/0!</v>
      </c>
      <c r="H168">
        <f t="shared" si="33"/>
        <v>0</v>
      </c>
      <c r="L168">
        <v>0</v>
      </c>
      <c r="M168">
        <f t="shared" si="28"/>
        <v>0</v>
      </c>
      <c r="O168">
        <f t="shared" si="35"/>
        <v>0</v>
      </c>
    </row>
    <row r="169" spans="2:15" x14ac:dyDescent="0.25">
      <c r="B169" s="3"/>
      <c r="C169" s="3"/>
      <c r="D169" s="3"/>
      <c r="E169" s="2" t="e">
        <f t="shared" si="37"/>
        <v>#DIV/0!</v>
      </c>
      <c r="H169">
        <f t="shared" si="33"/>
        <v>0</v>
      </c>
      <c r="L169">
        <f t="shared" si="38"/>
        <v>0</v>
      </c>
      <c r="M169">
        <f t="shared" si="28"/>
        <v>0</v>
      </c>
      <c r="O169">
        <f t="shared" si="35"/>
        <v>0</v>
      </c>
    </row>
    <row r="170" spans="2:15" x14ac:dyDescent="0.25">
      <c r="B170" s="3"/>
      <c r="C170" s="3"/>
      <c r="D170" s="3"/>
      <c r="E170" s="2" t="e">
        <f t="shared" si="37"/>
        <v>#DIV/0!</v>
      </c>
      <c r="H170">
        <f t="shared" si="33"/>
        <v>0</v>
      </c>
      <c r="L170">
        <f t="shared" si="38"/>
        <v>0</v>
      </c>
      <c r="M170">
        <f t="shared" si="28"/>
        <v>0</v>
      </c>
      <c r="O170">
        <f t="shared" si="35"/>
        <v>0</v>
      </c>
    </row>
    <row r="171" spans="2:15" x14ac:dyDescent="0.25">
      <c r="B171" s="3"/>
      <c r="C171" s="3"/>
      <c r="D171" s="3"/>
      <c r="E171" s="2" t="e">
        <f t="shared" si="37"/>
        <v>#DIV/0!</v>
      </c>
      <c r="H171">
        <f t="shared" si="33"/>
        <v>0</v>
      </c>
      <c r="L171">
        <f t="shared" si="38"/>
        <v>0</v>
      </c>
      <c r="M171">
        <f t="shared" si="28"/>
        <v>0</v>
      </c>
      <c r="O171">
        <f t="shared" si="35"/>
        <v>0</v>
      </c>
    </row>
    <row r="172" spans="2:15" x14ac:dyDescent="0.25">
      <c r="B172" s="3"/>
      <c r="C172" s="3"/>
      <c r="D172" s="3"/>
      <c r="E172" s="2" t="e">
        <f t="shared" si="37"/>
        <v>#DIV/0!</v>
      </c>
      <c r="H172">
        <f t="shared" si="33"/>
        <v>0</v>
      </c>
      <c r="L172">
        <f t="shared" si="38"/>
        <v>0</v>
      </c>
      <c r="M172">
        <f t="shared" si="28"/>
        <v>0</v>
      </c>
      <c r="O172">
        <f t="shared" si="35"/>
        <v>0</v>
      </c>
    </row>
    <row r="173" spans="2:15" x14ac:dyDescent="0.25">
      <c r="B173" s="3"/>
      <c r="C173" s="3"/>
      <c r="D173" s="3"/>
      <c r="E173" s="2" t="e">
        <f t="shared" si="37"/>
        <v>#DIV/0!</v>
      </c>
      <c r="H173">
        <f t="shared" si="33"/>
        <v>0</v>
      </c>
      <c r="L173">
        <f t="shared" si="38"/>
        <v>0</v>
      </c>
      <c r="M173">
        <f t="shared" si="28"/>
        <v>0</v>
      </c>
      <c r="O173">
        <f t="shared" si="35"/>
        <v>0</v>
      </c>
    </row>
    <row r="174" spans="2:15" x14ac:dyDescent="0.25">
      <c r="E174" s="2" t="e">
        <f t="shared" si="37"/>
        <v>#DIV/0!</v>
      </c>
      <c r="H174">
        <f t="shared" si="33"/>
        <v>0</v>
      </c>
      <c r="L174">
        <f t="shared" si="38"/>
        <v>0</v>
      </c>
      <c r="M174">
        <f t="shared" si="28"/>
        <v>0</v>
      </c>
      <c r="O174">
        <f t="shared" si="35"/>
        <v>0</v>
      </c>
    </row>
    <row r="175" spans="2:15" x14ac:dyDescent="0.25">
      <c r="E175" s="2" t="e">
        <f t="shared" si="37"/>
        <v>#DIV/0!</v>
      </c>
      <c r="H175">
        <f t="shared" si="33"/>
        <v>0</v>
      </c>
      <c r="L175">
        <f t="shared" si="38"/>
        <v>0</v>
      </c>
      <c r="M175">
        <f t="shared" si="28"/>
        <v>0</v>
      </c>
      <c r="O175">
        <f t="shared" si="35"/>
        <v>0</v>
      </c>
    </row>
    <row r="176" spans="2:15" x14ac:dyDescent="0.25">
      <c r="E176" s="2" t="e">
        <f t="shared" si="37"/>
        <v>#DIV/0!</v>
      </c>
      <c r="H176">
        <f t="shared" si="33"/>
        <v>0</v>
      </c>
      <c r="L176">
        <f t="shared" si="38"/>
        <v>0</v>
      </c>
      <c r="M176">
        <f t="shared" si="28"/>
        <v>0</v>
      </c>
      <c r="O176">
        <f t="shared" si="35"/>
        <v>0</v>
      </c>
    </row>
    <row r="177" spans="5:15" x14ac:dyDescent="0.25">
      <c r="E177" s="2" t="e">
        <f t="shared" si="37"/>
        <v>#DIV/0!</v>
      </c>
      <c r="H177">
        <f t="shared" si="33"/>
        <v>0</v>
      </c>
      <c r="L177">
        <f t="shared" si="38"/>
        <v>0</v>
      </c>
      <c r="M177">
        <f t="shared" si="28"/>
        <v>0</v>
      </c>
      <c r="O177">
        <f t="shared" si="35"/>
        <v>0</v>
      </c>
    </row>
    <row r="178" spans="5:15" x14ac:dyDescent="0.25">
      <c r="E178" s="2" t="e">
        <f t="shared" si="37"/>
        <v>#DIV/0!</v>
      </c>
      <c r="H178">
        <f t="shared" si="33"/>
        <v>0</v>
      </c>
      <c r="L178">
        <f t="shared" si="38"/>
        <v>0</v>
      </c>
      <c r="M178">
        <f t="shared" si="28"/>
        <v>0</v>
      </c>
      <c r="O178">
        <f t="shared" si="35"/>
        <v>0</v>
      </c>
    </row>
    <row r="179" spans="5:15" x14ac:dyDescent="0.25">
      <c r="E179" s="2" t="e">
        <f t="shared" si="37"/>
        <v>#DIV/0!</v>
      </c>
      <c r="H179">
        <f t="shared" si="33"/>
        <v>0</v>
      </c>
      <c r="L179">
        <f t="shared" si="38"/>
        <v>0</v>
      </c>
      <c r="M179">
        <f t="shared" si="28"/>
        <v>0</v>
      </c>
      <c r="O179">
        <f t="shared" si="35"/>
        <v>0</v>
      </c>
    </row>
    <row r="180" spans="5:15" x14ac:dyDescent="0.25">
      <c r="E180" s="2" t="e">
        <f t="shared" si="37"/>
        <v>#DIV/0!</v>
      </c>
      <c r="H180">
        <f t="shared" si="33"/>
        <v>0</v>
      </c>
      <c r="L180">
        <f t="shared" si="38"/>
        <v>0</v>
      </c>
      <c r="M180">
        <f t="shared" si="28"/>
        <v>0</v>
      </c>
      <c r="O180">
        <f t="shared" si="35"/>
        <v>0</v>
      </c>
    </row>
    <row r="181" spans="5:15" x14ac:dyDescent="0.25">
      <c r="E181" s="2" t="e">
        <f t="shared" si="37"/>
        <v>#DIV/0!</v>
      </c>
      <c r="H181">
        <f t="shared" si="33"/>
        <v>0</v>
      </c>
      <c r="L181">
        <f t="shared" si="38"/>
        <v>0</v>
      </c>
      <c r="M181">
        <v>0</v>
      </c>
      <c r="O181">
        <f t="shared" si="35"/>
        <v>0</v>
      </c>
    </row>
    <row r="182" spans="5:15" x14ac:dyDescent="0.25">
      <c r="E182" s="2" t="e">
        <f t="shared" si="37"/>
        <v>#DIV/0!</v>
      </c>
      <c r="H182">
        <f t="shared" si="33"/>
        <v>0</v>
      </c>
      <c r="L182">
        <f t="shared" si="38"/>
        <v>0</v>
      </c>
      <c r="M182">
        <f t="shared" ref="M182:M240" si="42">D182*5</f>
        <v>0</v>
      </c>
      <c r="O182">
        <f t="shared" si="35"/>
        <v>0</v>
      </c>
    </row>
    <row r="183" spans="5:15" x14ac:dyDescent="0.25">
      <c r="E183" s="2" t="e">
        <f t="shared" si="37"/>
        <v>#DIV/0!</v>
      </c>
      <c r="H183">
        <f t="shared" si="33"/>
        <v>0</v>
      </c>
      <c r="L183">
        <f t="shared" si="38"/>
        <v>0</v>
      </c>
      <c r="M183">
        <f t="shared" si="42"/>
        <v>0</v>
      </c>
      <c r="O183">
        <f t="shared" si="35"/>
        <v>0</v>
      </c>
    </row>
    <row r="184" spans="5:15" x14ac:dyDescent="0.25">
      <c r="E184" s="2" t="e">
        <f t="shared" si="37"/>
        <v>#DIV/0!</v>
      </c>
      <c r="H184">
        <f t="shared" si="33"/>
        <v>0</v>
      </c>
      <c r="L184">
        <f t="shared" si="38"/>
        <v>0</v>
      </c>
      <c r="M184">
        <f t="shared" si="42"/>
        <v>0</v>
      </c>
      <c r="O184">
        <f t="shared" si="35"/>
        <v>0</v>
      </c>
    </row>
    <row r="185" spans="5:15" x14ac:dyDescent="0.25">
      <c r="E185" s="2" t="e">
        <f t="shared" si="37"/>
        <v>#DIV/0!</v>
      </c>
      <c r="H185">
        <f t="shared" si="33"/>
        <v>0</v>
      </c>
      <c r="L185">
        <f t="shared" si="38"/>
        <v>0</v>
      </c>
      <c r="M185">
        <f t="shared" si="42"/>
        <v>0</v>
      </c>
      <c r="O185">
        <f t="shared" si="35"/>
        <v>0</v>
      </c>
    </row>
    <row r="186" spans="5:15" x14ac:dyDescent="0.25">
      <c r="E186" s="2" t="e">
        <f t="shared" si="37"/>
        <v>#DIV/0!</v>
      </c>
      <c r="H186">
        <f t="shared" si="33"/>
        <v>0</v>
      </c>
      <c r="L186">
        <f t="shared" si="38"/>
        <v>0</v>
      </c>
      <c r="M186">
        <f t="shared" si="42"/>
        <v>0</v>
      </c>
      <c r="O186">
        <f t="shared" si="35"/>
        <v>0</v>
      </c>
    </row>
    <row r="187" spans="5:15" x14ac:dyDescent="0.25">
      <c r="E187" s="2" t="e">
        <f t="shared" si="37"/>
        <v>#DIV/0!</v>
      </c>
      <c r="H187">
        <f t="shared" si="33"/>
        <v>0</v>
      </c>
      <c r="L187">
        <f t="shared" si="38"/>
        <v>0</v>
      </c>
      <c r="M187">
        <f t="shared" si="42"/>
        <v>0</v>
      </c>
      <c r="O187">
        <f t="shared" si="35"/>
        <v>0</v>
      </c>
    </row>
    <row r="188" spans="5:15" x14ac:dyDescent="0.25">
      <c r="E188" s="2" t="e">
        <f t="shared" si="37"/>
        <v>#DIV/0!</v>
      </c>
      <c r="H188">
        <f t="shared" si="33"/>
        <v>0</v>
      </c>
      <c r="L188">
        <f t="shared" si="38"/>
        <v>0</v>
      </c>
      <c r="M188">
        <f t="shared" si="42"/>
        <v>0</v>
      </c>
      <c r="O188">
        <f t="shared" si="35"/>
        <v>0</v>
      </c>
    </row>
    <row r="189" spans="5:15" x14ac:dyDescent="0.25">
      <c r="E189" s="2" t="e">
        <f t="shared" si="37"/>
        <v>#DIV/0!</v>
      </c>
      <c r="H189">
        <f t="shared" si="33"/>
        <v>0</v>
      </c>
      <c r="L189">
        <f t="shared" si="38"/>
        <v>0</v>
      </c>
      <c r="M189">
        <f t="shared" si="42"/>
        <v>0</v>
      </c>
      <c r="O189">
        <f t="shared" si="35"/>
        <v>0</v>
      </c>
    </row>
    <row r="190" spans="5:15" x14ac:dyDescent="0.25">
      <c r="E190" s="2" t="e">
        <f t="shared" si="37"/>
        <v>#DIV/0!</v>
      </c>
      <c r="H190">
        <f t="shared" si="33"/>
        <v>0</v>
      </c>
      <c r="L190">
        <f t="shared" si="38"/>
        <v>0</v>
      </c>
      <c r="M190">
        <f t="shared" si="42"/>
        <v>0</v>
      </c>
      <c r="O190">
        <f t="shared" si="35"/>
        <v>0</v>
      </c>
    </row>
    <row r="191" spans="5:15" x14ac:dyDescent="0.25">
      <c r="E191" s="2" t="e">
        <f t="shared" si="37"/>
        <v>#DIV/0!</v>
      </c>
      <c r="H191">
        <f t="shared" si="33"/>
        <v>0</v>
      </c>
      <c r="L191">
        <f t="shared" si="38"/>
        <v>0</v>
      </c>
      <c r="M191">
        <f t="shared" si="42"/>
        <v>0</v>
      </c>
      <c r="O191">
        <f t="shared" si="35"/>
        <v>0</v>
      </c>
    </row>
    <row r="192" spans="5:15" x14ac:dyDescent="0.25">
      <c r="E192" s="2" t="e">
        <f t="shared" si="37"/>
        <v>#DIV/0!</v>
      </c>
      <c r="H192">
        <f t="shared" si="33"/>
        <v>0</v>
      </c>
      <c r="L192">
        <f t="shared" si="38"/>
        <v>0</v>
      </c>
      <c r="M192">
        <f t="shared" si="42"/>
        <v>0</v>
      </c>
      <c r="O192">
        <f t="shared" si="35"/>
        <v>0</v>
      </c>
    </row>
    <row r="193" spans="1:16" x14ac:dyDescent="0.25">
      <c r="E193" s="2" t="e">
        <f t="shared" si="37"/>
        <v>#DIV/0!</v>
      </c>
      <c r="H193">
        <f t="shared" ref="H193:H240" si="43">F193-G193</f>
        <v>0</v>
      </c>
      <c r="L193">
        <f t="shared" si="38"/>
        <v>0</v>
      </c>
      <c r="M193">
        <f t="shared" si="42"/>
        <v>0</v>
      </c>
      <c r="O193">
        <f t="shared" si="35"/>
        <v>0</v>
      </c>
    </row>
    <row r="194" spans="1:16" x14ac:dyDescent="0.25">
      <c r="E194" s="2" t="e">
        <f t="shared" si="37"/>
        <v>#DIV/0!</v>
      </c>
      <c r="H194">
        <f t="shared" si="43"/>
        <v>0</v>
      </c>
      <c r="L194">
        <f t="shared" si="38"/>
        <v>0</v>
      </c>
      <c r="M194">
        <f t="shared" si="42"/>
        <v>0</v>
      </c>
      <c r="O194">
        <f t="shared" si="35"/>
        <v>0</v>
      </c>
    </row>
    <row r="195" spans="1:16" x14ac:dyDescent="0.25">
      <c r="E195" s="2" t="e">
        <f t="shared" si="37"/>
        <v>#DIV/0!</v>
      </c>
      <c r="H195">
        <f t="shared" si="43"/>
        <v>0</v>
      </c>
      <c r="L195">
        <f t="shared" si="38"/>
        <v>0</v>
      </c>
      <c r="M195">
        <f t="shared" si="42"/>
        <v>0</v>
      </c>
      <c r="O195">
        <f t="shared" si="35"/>
        <v>0</v>
      </c>
    </row>
    <row r="196" spans="1:16" x14ac:dyDescent="0.25">
      <c r="E196" s="2" t="e">
        <f t="shared" si="37"/>
        <v>#DIV/0!</v>
      </c>
      <c r="H196">
        <f t="shared" si="43"/>
        <v>0</v>
      </c>
      <c r="L196">
        <f t="shared" si="38"/>
        <v>0</v>
      </c>
      <c r="M196">
        <f t="shared" si="42"/>
        <v>0</v>
      </c>
      <c r="O196">
        <f t="shared" si="35"/>
        <v>0</v>
      </c>
    </row>
    <row r="197" spans="1:16" x14ac:dyDescent="0.25">
      <c r="E197" s="2" t="e">
        <f t="shared" si="37"/>
        <v>#DIV/0!</v>
      </c>
      <c r="H197">
        <f t="shared" si="43"/>
        <v>0</v>
      </c>
      <c r="L197">
        <f t="shared" si="38"/>
        <v>0</v>
      </c>
      <c r="M197">
        <f t="shared" si="42"/>
        <v>0</v>
      </c>
      <c r="O197">
        <f t="shared" si="35"/>
        <v>0</v>
      </c>
    </row>
    <row r="198" spans="1:16" x14ac:dyDescent="0.25">
      <c r="E198" s="2" t="e">
        <f t="shared" si="37"/>
        <v>#DIV/0!</v>
      </c>
      <c r="H198">
        <f t="shared" si="43"/>
        <v>0</v>
      </c>
      <c r="L198">
        <f t="shared" si="38"/>
        <v>0</v>
      </c>
      <c r="M198">
        <f t="shared" si="42"/>
        <v>0</v>
      </c>
      <c r="O198">
        <f t="shared" si="35"/>
        <v>0</v>
      </c>
    </row>
    <row r="199" spans="1:16" x14ac:dyDescent="0.25">
      <c r="E199" s="2" t="e">
        <f t="shared" si="37"/>
        <v>#DIV/0!</v>
      </c>
      <c r="H199">
        <f t="shared" si="43"/>
        <v>0</v>
      </c>
      <c r="L199">
        <f t="shared" si="38"/>
        <v>0</v>
      </c>
      <c r="M199">
        <f t="shared" si="42"/>
        <v>0</v>
      </c>
      <c r="O199">
        <f t="shared" ref="O199:O240" si="44">SUM(I199:N199)</f>
        <v>0</v>
      </c>
    </row>
    <row r="200" spans="1:16" x14ac:dyDescent="0.25">
      <c r="E200" s="2" t="e">
        <f t="shared" si="37"/>
        <v>#DIV/0!</v>
      </c>
      <c r="H200">
        <f t="shared" si="43"/>
        <v>0</v>
      </c>
      <c r="L200">
        <f t="shared" si="38"/>
        <v>0</v>
      </c>
      <c r="M200">
        <f t="shared" si="42"/>
        <v>0</v>
      </c>
      <c r="O200">
        <f t="shared" si="44"/>
        <v>0</v>
      </c>
    </row>
    <row r="201" spans="1:16" x14ac:dyDescent="0.25">
      <c r="E201" s="2" t="e">
        <f t="shared" si="37"/>
        <v>#DIV/0!</v>
      </c>
      <c r="H201">
        <f t="shared" si="43"/>
        <v>0</v>
      </c>
      <c r="L201">
        <f t="shared" si="38"/>
        <v>0</v>
      </c>
      <c r="M201">
        <f t="shared" si="42"/>
        <v>0</v>
      </c>
      <c r="O201">
        <f t="shared" si="44"/>
        <v>0</v>
      </c>
    </row>
    <row r="202" spans="1:16" x14ac:dyDescent="0.25">
      <c r="A202" s="6"/>
      <c r="B202" s="4"/>
      <c r="C202" s="4"/>
      <c r="D202" s="4"/>
      <c r="E202" s="5" t="e">
        <f t="shared" si="37"/>
        <v>#DIV/0!</v>
      </c>
      <c r="F202" s="4"/>
      <c r="G202" s="4"/>
      <c r="H202" s="4">
        <f t="shared" si="43"/>
        <v>0</v>
      </c>
      <c r="I202" s="4"/>
      <c r="J202" s="4"/>
      <c r="K202" s="4"/>
      <c r="L202" s="4">
        <f t="shared" si="38"/>
        <v>0</v>
      </c>
      <c r="M202" s="4">
        <f t="shared" si="42"/>
        <v>0</v>
      </c>
      <c r="N202" s="4"/>
      <c r="O202" s="4">
        <f t="shared" si="44"/>
        <v>0</v>
      </c>
      <c r="P202" s="4"/>
    </row>
    <row r="203" spans="1:16" x14ac:dyDescent="0.25">
      <c r="E203" s="2" t="e">
        <f t="shared" si="37"/>
        <v>#DIV/0!</v>
      </c>
      <c r="H203">
        <f t="shared" si="43"/>
        <v>0</v>
      </c>
      <c r="L203">
        <f t="shared" si="38"/>
        <v>0</v>
      </c>
      <c r="M203">
        <f t="shared" si="42"/>
        <v>0</v>
      </c>
      <c r="O203">
        <f t="shared" si="44"/>
        <v>0</v>
      </c>
      <c r="P203" s="4"/>
    </row>
    <row r="204" spans="1:16" x14ac:dyDescent="0.25">
      <c r="E204" s="2" t="e">
        <f t="shared" si="37"/>
        <v>#DIV/0!</v>
      </c>
      <c r="H204">
        <f t="shared" si="43"/>
        <v>0</v>
      </c>
      <c r="L204">
        <f t="shared" si="38"/>
        <v>0</v>
      </c>
      <c r="M204">
        <f t="shared" si="42"/>
        <v>0</v>
      </c>
      <c r="O204">
        <f t="shared" si="44"/>
        <v>0</v>
      </c>
    </row>
    <row r="205" spans="1:16" x14ac:dyDescent="0.25">
      <c r="E205" s="2" t="e">
        <f t="shared" ref="E205:E240" si="45">(B205)/(B205+C205+D205)</f>
        <v>#DIV/0!</v>
      </c>
      <c r="H205">
        <f t="shared" si="43"/>
        <v>0</v>
      </c>
      <c r="L205">
        <f t="shared" si="38"/>
        <v>0</v>
      </c>
      <c r="M205">
        <f t="shared" si="42"/>
        <v>0</v>
      </c>
      <c r="O205">
        <f t="shared" si="44"/>
        <v>0</v>
      </c>
    </row>
    <row r="206" spans="1:16" x14ac:dyDescent="0.25">
      <c r="A206" s="6"/>
      <c r="B206" s="4"/>
      <c r="C206" s="4"/>
      <c r="D206" s="4"/>
      <c r="E206" s="5" t="e">
        <f t="shared" si="45"/>
        <v>#DIV/0!</v>
      </c>
      <c r="F206" s="4"/>
      <c r="G206" s="4"/>
      <c r="H206" s="4">
        <f t="shared" si="43"/>
        <v>0</v>
      </c>
      <c r="I206" s="4"/>
      <c r="J206" s="4"/>
      <c r="K206" s="4"/>
      <c r="L206" s="4">
        <f t="shared" ref="L206:L217" si="46">B206*10</f>
        <v>0</v>
      </c>
      <c r="M206" s="4">
        <f t="shared" si="42"/>
        <v>0</v>
      </c>
      <c r="N206" s="4"/>
      <c r="O206" s="4">
        <f t="shared" si="44"/>
        <v>0</v>
      </c>
      <c r="P206" s="4"/>
    </row>
    <row r="207" spans="1:16" x14ac:dyDescent="0.25">
      <c r="A207" s="6"/>
      <c r="B207" s="4"/>
      <c r="C207" s="4"/>
      <c r="D207" s="4"/>
      <c r="E207" s="5" t="e">
        <f t="shared" si="45"/>
        <v>#DIV/0!</v>
      </c>
      <c r="F207" s="4"/>
      <c r="G207" s="4"/>
      <c r="H207" s="4">
        <f t="shared" si="43"/>
        <v>0</v>
      </c>
      <c r="I207" s="4"/>
      <c r="J207" s="4"/>
      <c r="K207" s="4"/>
      <c r="L207" s="4">
        <f t="shared" si="46"/>
        <v>0</v>
      </c>
      <c r="M207" s="4">
        <f t="shared" si="42"/>
        <v>0</v>
      </c>
      <c r="N207" s="4"/>
      <c r="O207" s="4">
        <f t="shared" si="44"/>
        <v>0</v>
      </c>
      <c r="P207" s="4"/>
    </row>
    <row r="208" spans="1:16" x14ac:dyDescent="0.25">
      <c r="A208" s="6"/>
      <c r="B208" s="4"/>
      <c r="C208" s="4"/>
      <c r="D208" s="4"/>
      <c r="E208" s="5" t="e">
        <f t="shared" si="45"/>
        <v>#DIV/0!</v>
      </c>
      <c r="F208" s="4"/>
      <c r="G208" s="4"/>
      <c r="H208" s="4">
        <f t="shared" si="43"/>
        <v>0</v>
      </c>
      <c r="I208" s="4"/>
      <c r="J208" s="4"/>
      <c r="K208" s="4"/>
      <c r="L208" s="4">
        <f t="shared" si="46"/>
        <v>0</v>
      </c>
      <c r="M208" s="4">
        <f t="shared" si="42"/>
        <v>0</v>
      </c>
      <c r="N208" s="4"/>
      <c r="O208" s="4">
        <f t="shared" si="44"/>
        <v>0</v>
      </c>
      <c r="P208" s="4"/>
    </row>
    <row r="209" spans="1:16" x14ac:dyDescent="0.25">
      <c r="A209" s="6"/>
      <c r="B209" s="4"/>
      <c r="C209" s="4"/>
      <c r="D209" s="4"/>
      <c r="E209" s="5" t="e">
        <f t="shared" si="45"/>
        <v>#DIV/0!</v>
      </c>
      <c r="F209" s="4"/>
      <c r="G209" s="4"/>
      <c r="H209" s="4">
        <f t="shared" si="43"/>
        <v>0</v>
      </c>
      <c r="I209" s="4"/>
      <c r="J209" s="4"/>
      <c r="K209" s="4"/>
      <c r="L209" s="4">
        <f t="shared" si="46"/>
        <v>0</v>
      </c>
      <c r="M209" s="4">
        <f t="shared" si="42"/>
        <v>0</v>
      </c>
      <c r="N209" s="4"/>
      <c r="O209" s="4">
        <f t="shared" si="44"/>
        <v>0</v>
      </c>
      <c r="P209" s="4"/>
    </row>
    <row r="210" spans="1:16" x14ac:dyDescent="0.25">
      <c r="A210" s="6"/>
      <c r="B210" s="4"/>
      <c r="C210" s="4"/>
      <c r="D210" s="4"/>
      <c r="E210" s="5" t="e">
        <f t="shared" si="45"/>
        <v>#DIV/0!</v>
      </c>
      <c r="F210" s="4"/>
      <c r="G210" s="4"/>
      <c r="H210" s="4">
        <f t="shared" si="43"/>
        <v>0</v>
      </c>
      <c r="I210" s="4"/>
      <c r="J210" s="4"/>
      <c r="K210" s="4"/>
      <c r="L210" s="4">
        <f t="shared" si="46"/>
        <v>0</v>
      </c>
      <c r="M210" s="4">
        <f t="shared" si="42"/>
        <v>0</v>
      </c>
      <c r="N210" s="4"/>
      <c r="O210" s="4">
        <f t="shared" si="44"/>
        <v>0</v>
      </c>
      <c r="P210" s="4"/>
    </row>
    <row r="211" spans="1:16" x14ac:dyDescent="0.25">
      <c r="A211" s="6"/>
      <c r="B211" s="4"/>
      <c r="C211" s="4"/>
      <c r="D211" s="4"/>
      <c r="E211" s="5" t="e">
        <f t="shared" si="45"/>
        <v>#DIV/0!</v>
      </c>
      <c r="F211" s="4"/>
      <c r="G211" s="4"/>
      <c r="H211" s="4">
        <f t="shared" si="43"/>
        <v>0</v>
      </c>
      <c r="I211" s="4"/>
      <c r="J211" s="4"/>
      <c r="K211" s="4"/>
      <c r="L211" s="4">
        <f t="shared" si="46"/>
        <v>0</v>
      </c>
      <c r="M211" s="4">
        <f t="shared" si="42"/>
        <v>0</v>
      </c>
      <c r="N211" s="4"/>
      <c r="O211" s="4">
        <f t="shared" si="44"/>
        <v>0</v>
      </c>
    </row>
    <row r="212" spans="1:16" x14ac:dyDescent="0.25">
      <c r="E212" s="2" t="e">
        <f t="shared" si="45"/>
        <v>#DIV/0!</v>
      </c>
      <c r="H212">
        <f t="shared" si="43"/>
        <v>0</v>
      </c>
      <c r="L212">
        <f t="shared" si="46"/>
        <v>0</v>
      </c>
      <c r="M212">
        <f t="shared" si="42"/>
        <v>0</v>
      </c>
      <c r="O212">
        <f t="shared" si="44"/>
        <v>0</v>
      </c>
    </row>
    <row r="213" spans="1:16" x14ac:dyDescent="0.25">
      <c r="E213" s="2" t="e">
        <f t="shared" si="45"/>
        <v>#DIV/0!</v>
      </c>
      <c r="H213">
        <f t="shared" si="43"/>
        <v>0</v>
      </c>
      <c r="L213">
        <f t="shared" si="46"/>
        <v>0</v>
      </c>
      <c r="M213">
        <f t="shared" si="42"/>
        <v>0</v>
      </c>
      <c r="O213">
        <f t="shared" si="44"/>
        <v>0</v>
      </c>
    </row>
    <row r="214" spans="1:16" x14ac:dyDescent="0.25">
      <c r="E214" s="2" t="e">
        <f t="shared" si="45"/>
        <v>#DIV/0!</v>
      </c>
      <c r="H214">
        <f t="shared" si="43"/>
        <v>0</v>
      </c>
      <c r="L214">
        <f t="shared" si="46"/>
        <v>0</v>
      </c>
      <c r="M214">
        <f t="shared" si="42"/>
        <v>0</v>
      </c>
      <c r="O214">
        <f t="shared" si="44"/>
        <v>0</v>
      </c>
    </row>
    <row r="215" spans="1:16" x14ac:dyDescent="0.25">
      <c r="E215" s="2" t="e">
        <f t="shared" si="45"/>
        <v>#DIV/0!</v>
      </c>
      <c r="H215">
        <f t="shared" si="43"/>
        <v>0</v>
      </c>
      <c r="L215">
        <f t="shared" si="46"/>
        <v>0</v>
      </c>
      <c r="M215">
        <f t="shared" si="42"/>
        <v>0</v>
      </c>
      <c r="O215">
        <f t="shared" si="44"/>
        <v>0</v>
      </c>
    </row>
    <row r="216" spans="1:16" x14ac:dyDescent="0.25">
      <c r="E216" s="2" t="e">
        <f t="shared" si="45"/>
        <v>#DIV/0!</v>
      </c>
      <c r="H216">
        <f t="shared" si="43"/>
        <v>0</v>
      </c>
      <c r="L216">
        <f t="shared" si="46"/>
        <v>0</v>
      </c>
      <c r="M216">
        <f t="shared" si="42"/>
        <v>0</v>
      </c>
      <c r="O216">
        <f t="shared" si="44"/>
        <v>0</v>
      </c>
    </row>
    <row r="217" spans="1:16" x14ac:dyDescent="0.25">
      <c r="E217" s="2" t="e">
        <f t="shared" si="45"/>
        <v>#DIV/0!</v>
      </c>
      <c r="H217">
        <f t="shared" si="43"/>
        <v>0</v>
      </c>
      <c r="L217">
        <f t="shared" si="46"/>
        <v>0</v>
      </c>
      <c r="M217">
        <f t="shared" si="42"/>
        <v>0</v>
      </c>
      <c r="O217">
        <f t="shared" si="44"/>
        <v>0</v>
      </c>
    </row>
    <row r="218" spans="1:16" x14ac:dyDescent="0.25">
      <c r="E218" s="2" t="e">
        <f t="shared" si="45"/>
        <v>#DIV/0!</v>
      </c>
      <c r="H218">
        <f t="shared" si="43"/>
        <v>0</v>
      </c>
      <c r="M218">
        <f t="shared" si="42"/>
        <v>0</v>
      </c>
      <c r="O218">
        <f t="shared" si="44"/>
        <v>0</v>
      </c>
    </row>
    <row r="219" spans="1:16" x14ac:dyDescent="0.25">
      <c r="E219" s="2" t="e">
        <f t="shared" si="45"/>
        <v>#DIV/0!</v>
      </c>
      <c r="H219">
        <f t="shared" si="43"/>
        <v>0</v>
      </c>
      <c r="M219">
        <f t="shared" si="42"/>
        <v>0</v>
      </c>
      <c r="O219">
        <f t="shared" si="44"/>
        <v>0</v>
      </c>
    </row>
    <row r="220" spans="1:16" x14ac:dyDescent="0.25">
      <c r="E220" s="2" t="e">
        <f t="shared" si="45"/>
        <v>#DIV/0!</v>
      </c>
      <c r="H220">
        <f t="shared" si="43"/>
        <v>0</v>
      </c>
      <c r="M220">
        <f t="shared" si="42"/>
        <v>0</v>
      </c>
      <c r="O220">
        <f t="shared" si="44"/>
        <v>0</v>
      </c>
    </row>
    <row r="221" spans="1:16" x14ac:dyDescent="0.25">
      <c r="E221" s="2" t="e">
        <f t="shared" si="45"/>
        <v>#DIV/0!</v>
      </c>
      <c r="H221">
        <f t="shared" si="43"/>
        <v>0</v>
      </c>
      <c r="M221">
        <f t="shared" si="42"/>
        <v>0</v>
      </c>
      <c r="O221">
        <f t="shared" si="44"/>
        <v>0</v>
      </c>
    </row>
    <row r="222" spans="1:16" x14ac:dyDescent="0.25">
      <c r="E222" s="2" t="e">
        <f t="shared" si="45"/>
        <v>#DIV/0!</v>
      </c>
      <c r="H222">
        <f t="shared" si="43"/>
        <v>0</v>
      </c>
      <c r="M222">
        <f t="shared" si="42"/>
        <v>0</v>
      </c>
      <c r="O222">
        <f t="shared" si="44"/>
        <v>0</v>
      </c>
    </row>
    <row r="223" spans="1:16" x14ac:dyDescent="0.25">
      <c r="E223" s="2" t="e">
        <f t="shared" si="45"/>
        <v>#DIV/0!</v>
      </c>
      <c r="H223">
        <f t="shared" si="43"/>
        <v>0</v>
      </c>
      <c r="M223">
        <f t="shared" si="42"/>
        <v>0</v>
      </c>
      <c r="O223">
        <f t="shared" si="44"/>
        <v>0</v>
      </c>
    </row>
    <row r="224" spans="1:16" x14ac:dyDescent="0.25">
      <c r="E224" s="2" t="e">
        <f t="shared" si="45"/>
        <v>#DIV/0!</v>
      </c>
      <c r="H224">
        <f t="shared" si="43"/>
        <v>0</v>
      </c>
      <c r="M224">
        <f t="shared" si="42"/>
        <v>0</v>
      </c>
      <c r="O224">
        <f t="shared" si="44"/>
        <v>0</v>
      </c>
    </row>
    <row r="225" spans="5:15" x14ac:dyDescent="0.25">
      <c r="E225" s="2" t="e">
        <f t="shared" si="45"/>
        <v>#DIV/0!</v>
      </c>
      <c r="H225">
        <f t="shared" si="43"/>
        <v>0</v>
      </c>
      <c r="M225">
        <f t="shared" si="42"/>
        <v>0</v>
      </c>
      <c r="O225">
        <f t="shared" si="44"/>
        <v>0</v>
      </c>
    </row>
    <row r="226" spans="5:15" x14ac:dyDescent="0.25">
      <c r="E226" s="2" t="e">
        <f t="shared" si="45"/>
        <v>#DIV/0!</v>
      </c>
      <c r="H226">
        <f t="shared" si="43"/>
        <v>0</v>
      </c>
      <c r="M226">
        <f t="shared" si="42"/>
        <v>0</v>
      </c>
      <c r="O226">
        <f t="shared" si="44"/>
        <v>0</v>
      </c>
    </row>
    <row r="227" spans="5:15" x14ac:dyDescent="0.25">
      <c r="E227" s="2" t="e">
        <f t="shared" si="45"/>
        <v>#DIV/0!</v>
      </c>
      <c r="H227">
        <f t="shared" si="43"/>
        <v>0</v>
      </c>
      <c r="M227">
        <f t="shared" si="42"/>
        <v>0</v>
      </c>
      <c r="O227">
        <f t="shared" si="44"/>
        <v>0</v>
      </c>
    </row>
    <row r="228" spans="5:15" x14ac:dyDescent="0.25">
      <c r="E228" s="2" t="e">
        <f t="shared" si="45"/>
        <v>#DIV/0!</v>
      </c>
      <c r="H228">
        <f t="shared" si="43"/>
        <v>0</v>
      </c>
      <c r="M228">
        <f t="shared" si="42"/>
        <v>0</v>
      </c>
      <c r="O228">
        <f t="shared" si="44"/>
        <v>0</v>
      </c>
    </row>
    <row r="229" spans="5:15" x14ac:dyDescent="0.25">
      <c r="E229" s="2" t="e">
        <f t="shared" si="45"/>
        <v>#DIV/0!</v>
      </c>
      <c r="H229">
        <f t="shared" si="43"/>
        <v>0</v>
      </c>
      <c r="M229">
        <f t="shared" si="42"/>
        <v>0</v>
      </c>
      <c r="O229">
        <f t="shared" si="44"/>
        <v>0</v>
      </c>
    </row>
    <row r="230" spans="5:15" x14ac:dyDescent="0.25">
      <c r="E230" s="2" t="e">
        <f t="shared" si="45"/>
        <v>#DIV/0!</v>
      </c>
      <c r="H230">
        <f t="shared" si="43"/>
        <v>0</v>
      </c>
      <c r="M230">
        <f t="shared" si="42"/>
        <v>0</v>
      </c>
      <c r="O230">
        <f t="shared" si="44"/>
        <v>0</v>
      </c>
    </row>
    <row r="231" spans="5:15" x14ac:dyDescent="0.25">
      <c r="E231" s="2" t="e">
        <f t="shared" si="45"/>
        <v>#DIV/0!</v>
      </c>
      <c r="H231">
        <f t="shared" si="43"/>
        <v>0</v>
      </c>
      <c r="M231">
        <f t="shared" si="42"/>
        <v>0</v>
      </c>
      <c r="O231">
        <f t="shared" si="44"/>
        <v>0</v>
      </c>
    </row>
    <row r="232" spans="5:15" x14ac:dyDescent="0.25">
      <c r="E232" s="2" t="e">
        <f t="shared" si="45"/>
        <v>#DIV/0!</v>
      </c>
      <c r="H232">
        <f t="shared" si="43"/>
        <v>0</v>
      </c>
      <c r="M232">
        <f t="shared" si="42"/>
        <v>0</v>
      </c>
      <c r="O232">
        <f t="shared" si="44"/>
        <v>0</v>
      </c>
    </row>
    <row r="233" spans="5:15" x14ac:dyDescent="0.25">
      <c r="E233" s="2" t="e">
        <f t="shared" si="45"/>
        <v>#DIV/0!</v>
      </c>
      <c r="H233">
        <f t="shared" si="43"/>
        <v>0</v>
      </c>
      <c r="M233">
        <f t="shared" si="42"/>
        <v>0</v>
      </c>
      <c r="O233">
        <f t="shared" si="44"/>
        <v>0</v>
      </c>
    </row>
    <row r="234" spans="5:15" x14ac:dyDescent="0.25">
      <c r="E234" s="2" t="e">
        <f t="shared" si="45"/>
        <v>#DIV/0!</v>
      </c>
      <c r="H234">
        <f t="shared" si="43"/>
        <v>0</v>
      </c>
      <c r="M234">
        <f t="shared" si="42"/>
        <v>0</v>
      </c>
      <c r="O234">
        <f t="shared" si="44"/>
        <v>0</v>
      </c>
    </row>
    <row r="235" spans="5:15" x14ac:dyDescent="0.25">
      <c r="E235" s="2" t="e">
        <f t="shared" si="45"/>
        <v>#DIV/0!</v>
      </c>
      <c r="H235">
        <f t="shared" si="43"/>
        <v>0</v>
      </c>
      <c r="M235">
        <f t="shared" si="42"/>
        <v>0</v>
      </c>
      <c r="O235">
        <f t="shared" si="44"/>
        <v>0</v>
      </c>
    </row>
    <row r="236" spans="5:15" x14ac:dyDescent="0.25">
      <c r="E236" s="2" t="e">
        <f t="shared" si="45"/>
        <v>#DIV/0!</v>
      </c>
      <c r="H236">
        <f t="shared" si="43"/>
        <v>0</v>
      </c>
      <c r="M236">
        <f t="shared" si="42"/>
        <v>0</v>
      </c>
      <c r="O236">
        <f t="shared" si="44"/>
        <v>0</v>
      </c>
    </row>
    <row r="237" spans="5:15" x14ac:dyDescent="0.25">
      <c r="E237" t="e">
        <f t="shared" si="45"/>
        <v>#DIV/0!</v>
      </c>
      <c r="H237">
        <f t="shared" si="43"/>
        <v>0</v>
      </c>
      <c r="M237">
        <f t="shared" si="42"/>
        <v>0</v>
      </c>
      <c r="O237">
        <f t="shared" si="44"/>
        <v>0</v>
      </c>
    </row>
    <row r="238" spans="5:15" x14ac:dyDescent="0.25">
      <c r="E238" t="e">
        <f t="shared" si="45"/>
        <v>#DIV/0!</v>
      </c>
      <c r="H238">
        <f t="shared" si="43"/>
        <v>0</v>
      </c>
      <c r="M238">
        <f t="shared" si="42"/>
        <v>0</v>
      </c>
      <c r="O238">
        <f t="shared" si="44"/>
        <v>0</v>
      </c>
    </row>
    <row r="239" spans="5:15" x14ac:dyDescent="0.25">
      <c r="E239" t="e">
        <f t="shared" si="45"/>
        <v>#DIV/0!</v>
      </c>
      <c r="H239">
        <f t="shared" si="43"/>
        <v>0</v>
      </c>
      <c r="M239">
        <f t="shared" si="42"/>
        <v>0</v>
      </c>
      <c r="O239">
        <f t="shared" si="44"/>
        <v>0</v>
      </c>
    </row>
    <row r="240" spans="5:15" x14ac:dyDescent="0.25">
      <c r="E240" t="e">
        <f t="shared" si="45"/>
        <v>#DIV/0!</v>
      </c>
      <c r="H240">
        <f t="shared" si="43"/>
        <v>0</v>
      </c>
      <c r="M240">
        <f t="shared" si="42"/>
        <v>0</v>
      </c>
      <c r="O240">
        <f t="shared" si="44"/>
        <v>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713F-48A9-4873-9A83-720A904ABF64}">
  <sheetPr codeName="Sheet7"/>
  <dimension ref="A1:AA239"/>
  <sheetViews>
    <sheetView zoomScale="120" zoomScaleNormal="120" workbookViewId="0">
      <selection activeCell="H3" sqref="H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141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ht="14.25" customHeight="1" x14ac:dyDescent="0.25">
      <c r="A3" s="3" t="s">
        <v>80</v>
      </c>
      <c r="B3" s="3">
        <f>1*7</f>
        <v>7</v>
      </c>
      <c r="C3" s="3">
        <f>1*2</f>
        <v>2</v>
      </c>
      <c r="D3" s="3"/>
      <c r="E3" s="2">
        <f t="shared" ref="E3:E9" si="0">(B3)/(B3+C3+D3)</f>
        <v>0.77777777777777779</v>
      </c>
      <c r="F3" s="3">
        <f>4+6+9+8+0+14+7+14+0</f>
        <v>62</v>
      </c>
      <c r="G3" s="3">
        <f>1+5+1+7+5+2+5+4+8</f>
        <v>38</v>
      </c>
      <c r="H3">
        <f t="shared" ref="H3:H70" si="1">F3-G3</f>
        <v>24</v>
      </c>
      <c r="I3">
        <f>60*1</f>
        <v>60</v>
      </c>
      <c r="J3">
        <f>40*1</f>
        <v>40</v>
      </c>
      <c r="L3">
        <f t="shared" ref="L3:L70" si="2">B3*10</f>
        <v>70</v>
      </c>
      <c r="M3">
        <f t="shared" ref="M3:M70" si="3">D3*5</f>
        <v>0</v>
      </c>
      <c r="N3">
        <f>10*2</f>
        <v>20</v>
      </c>
      <c r="O3">
        <f>SUM(I3:N3)</f>
        <v>190</v>
      </c>
    </row>
    <row r="4" spans="1:27" x14ac:dyDescent="0.25">
      <c r="A4" s="3" t="s">
        <v>163</v>
      </c>
      <c r="B4" s="3">
        <f>1*1</f>
        <v>1</v>
      </c>
      <c r="C4" s="3">
        <f>1*3</f>
        <v>3</v>
      </c>
      <c r="D4" s="3"/>
      <c r="E4" s="2">
        <f t="shared" si="0"/>
        <v>0.25</v>
      </c>
      <c r="F4" s="3">
        <f>0+2+3+1</f>
        <v>6</v>
      </c>
      <c r="G4" s="3">
        <f>21+14+2+10</f>
        <v>47</v>
      </c>
      <c r="H4">
        <f t="shared" ref="H4" si="4">F4-G4</f>
        <v>-41</v>
      </c>
      <c r="L4">
        <f t="shared" ref="L4" si="5">B4*10</f>
        <v>10</v>
      </c>
      <c r="M4">
        <f t="shared" ref="M4" si="6">D4*5</f>
        <v>0</v>
      </c>
      <c r="N4">
        <f t="shared" ref="N4:N43" si="7">10*1</f>
        <v>10</v>
      </c>
      <c r="O4">
        <f t="shared" ref="O4" si="8">SUM(I4:N4)</f>
        <v>20</v>
      </c>
    </row>
    <row r="5" spans="1:27" x14ac:dyDescent="0.25">
      <c r="A5" s="3" t="s">
        <v>116</v>
      </c>
      <c r="B5" s="3"/>
      <c r="C5" s="3">
        <f>1*3</f>
        <v>3</v>
      </c>
      <c r="D5" s="3"/>
      <c r="E5" s="2">
        <f t="shared" si="0"/>
        <v>0</v>
      </c>
      <c r="F5" s="3">
        <f>3+1+0</f>
        <v>4</v>
      </c>
      <c r="G5" s="3">
        <f>14+8+15</f>
        <v>37</v>
      </c>
      <c r="H5">
        <f t="shared" si="1"/>
        <v>-33</v>
      </c>
      <c r="L5">
        <f t="shared" si="2"/>
        <v>0</v>
      </c>
      <c r="M5">
        <f t="shared" si="3"/>
        <v>0</v>
      </c>
      <c r="N5">
        <f t="shared" si="7"/>
        <v>10</v>
      </c>
      <c r="O5">
        <f t="shared" ref="O5:O71" si="9">SUM(I5:N5)</f>
        <v>10</v>
      </c>
    </row>
    <row r="6" spans="1:27" x14ac:dyDescent="0.25">
      <c r="A6" s="3" t="s">
        <v>142</v>
      </c>
      <c r="B6" s="3">
        <f>1*2</f>
        <v>2</v>
      </c>
      <c r="C6" s="3">
        <f>1*2</f>
        <v>2</v>
      </c>
      <c r="D6" s="3"/>
      <c r="E6" s="2">
        <f t="shared" si="0"/>
        <v>0.5</v>
      </c>
      <c r="F6" s="3">
        <f>8+4+7+1</f>
        <v>20</v>
      </c>
      <c r="G6" s="3">
        <f>1+6+4+9</f>
        <v>20</v>
      </c>
      <c r="H6">
        <f t="shared" si="1"/>
        <v>0</v>
      </c>
      <c r="L6">
        <f t="shared" si="2"/>
        <v>20</v>
      </c>
      <c r="M6">
        <f t="shared" si="3"/>
        <v>0</v>
      </c>
      <c r="N6">
        <f t="shared" si="7"/>
        <v>10</v>
      </c>
      <c r="O6">
        <f t="shared" si="9"/>
        <v>30</v>
      </c>
    </row>
    <row r="7" spans="1:27" x14ac:dyDescent="0.25">
      <c r="A7" s="3" t="s">
        <v>143</v>
      </c>
      <c r="B7" s="3"/>
      <c r="C7" s="3">
        <f>1*3</f>
        <v>3</v>
      </c>
      <c r="D7" s="3"/>
      <c r="E7" s="2">
        <f t="shared" si="0"/>
        <v>0</v>
      </c>
      <c r="F7" s="3">
        <f>4+5+4</f>
        <v>13</v>
      </c>
      <c r="G7" s="3">
        <f>8+6+7</f>
        <v>21</v>
      </c>
      <c r="H7">
        <f t="shared" si="1"/>
        <v>-8</v>
      </c>
      <c r="L7">
        <f t="shared" si="2"/>
        <v>0</v>
      </c>
      <c r="M7">
        <f t="shared" si="3"/>
        <v>0</v>
      </c>
      <c r="N7">
        <f t="shared" si="7"/>
        <v>10</v>
      </c>
      <c r="O7">
        <f t="shared" si="9"/>
        <v>10</v>
      </c>
    </row>
    <row r="8" spans="1:27" x14ac:dyDescent="0.25">
      <c r="A8" s="3" t="s">
        <v>161</v>
      </c>
      <c r="B8" s="3"/>
      <c r="C8" s="3">
        <f>1*3</f>
        <v>3</v>
      </c>
      <c r="D8" s="3"/>
      <c r="E8" s="2">
        <f t="shared" si="0"/>
        <v>0</v>
      </c>
      <c r="F8" s="3">
        <f>3+0+5</f>
        <v>8</v>
      </c>
      <c r="G8" s="3">
        <f>7+12+7</f>
        <v>26</v>
      </c>
      <c r="H8">
        <f t="shared" ref="H8" si="10">F8-G8</f>
        <v>-18</v>
      </c>
      <c r="L8">
        <f t="shared" ref="L8" si="11">B8*10</f>
        <v>0</v>
      </c>
      <c r="M8">
        <f t="shared" ref="M8" si="12">D8*5</f>
        <v>0</v>
      </c>
      <c r="N8">
        <f t="shared" si="7"/>
        <v>10</v>
      </c>
      <c r="O8">
        <f t="shared" ref="O8" si="13">SUM(I8:N8)</f>
        <v>10</v>
      </c>
    </row>
    <row r="9" spans="1:27" x14ac:dyDescent="0.25">
      <c r="A9" s="3" t="s">
        <v>162</v>
      </c>
      <c r="B9" s="3">
        <f>1*4</f>
        <v>4</v>
      </c>
      <c r="C9" s="3"/>
      <c r="D9" s="3"/>
      <c r="E9" s="2">
        <f t="shared" si="0"/>
        <v>1</v>
      </c>
      <c r="F9" s="3">
        <f>21+5+10+8</f>
        <v>44</v>
      </c>
      <c r="G9" s="3">
        <f>0+0+1+0</f>
        <v>1</v>
      </c>
      <c r="H9">
        <f t="shared" ref="H9" si="14">F9-G9</f>
        <v>43</v>
      </c>
      <c r="I9">
        <f>60*1</f>
        <v>60</v>
      </c>
      <c r="L9">
        <f t="shared" ref="L9" si="15">B9*10</f>
        <v>40</v>
      </c>
      <c r="M9">
        <f t="shared" ref="M9" si="16">D9*5</f>
        <v>0</v>
      </c>
      <c r="N9">
        <f t="shared" si="7"/>
        <v>10</v>
      </c>
      <c r="O9">
        <f t="shared" ref="O9" si="17">SUM(I9:N9)</f>
        <v>110</v>
      </c>
    </row>
    <row r="10" spans="1:27" x14ac:dyDescent="0.25">
      <c r="A10" s="3" t="s">
        <v>144</v>
      </c>
      <c r="B10" s="3">
        <f>1*3</f>
        <v>3</v>
      </c>
      <c r="C10" s="3">
        <f>1*2</f>
        <v>2</v>
      </c>
      <c r="D10" s="3"/>
      <c r="E10" s="2">
        <f t="shared" ref="E10:E139" si="18">(B10)/(B10+C10+D10)</f>
        <v>0.6</v>
      </c>
      <c r="F10" s="3">
        <f>8+1+15+7+7</f>
        <v>38</v>
      </c>
      <c r="G10" s="3">
        <f>4+4+0+6+8</f>
        <v>22</v>
      </c>
      <c r="H10">
        <f t="shared" si="1"/>
        <v>16</v>
      </c>
      <c r="J10">
        <f>40*1</f>
        <v>40</v>
      </c>
      <c r="L10">
        <f t="shared" si="2"/>
        <v>30</v>
      </c>
      <c r="M10">
        <f t="shared" si="3"/>
        <v>0</v>
      </c>
      <c r="N10">
        <f t="shared" si="7"/>
        <v>10</v>
      </c>
      <c r="O10">
        <f t="shared" si="9"/>
        <v>80</v>
      </c>
    </row>
    <row r="11" spans="1:27" x14ac:dyDescent="0.25">
      <c r="A11" s="3" t="s">
        <v>164</v>
      </c>
      <c r="B11" s="3">
        <f>1*1</f>
        <v>1</v>
      </c>
      <c r="C11" s="3">
        <f>1*2</f>
        <v>2</v>
      </c>
      <c r="D11" s="3"/>
      <c r="E11" s="2">
        <f>(B11)/(B11+C11+D11)</f>
        <v>0.33333333333333331</v>
      </c>
      <c r="F11" s="3">
        <f>12+2+2</f>
        <v>16</v>
      </c>
      <c r="G11" s="3">
        <f>0+3+3</f>
        <v>6</v>
      </c>
      <c r="H11">
        <f t="shared" si="1"/>
        <v>10</v>
      </c>
      <c r="L11">
        <f t="shared" si="2"/>
        <v>10</v>
      </c>
      <c r="M11">
        <f t="shared" si="3"/>
        <v>0</v>
      </c>
      <c r="N11">
        <f t="shared" si="7"/>
        <v>10</v>
      </c>
      <c r="O11">
        <f t="shared" si="9"/>
        <v>20</v>
      </c>
    </row>
    <row r="12" spans="1:27" x14ac:dyDescent="0.25">
      <c r="A12" s="3" t="s">
        <v>145</v>
      </c>
      <c r="B12" s="3">
        <f>1*2</f>
        <v>2</v>
      </c>
      <c r="C12" s="3">
        <f>1*1</f>
        <v>1</v>
      </c>
      <c r="D12" s="3"/>
      <c r="E12" s="2">
        <f>(B12)/(B12+C12+D12)</f>
        <v>0.66666666666666663</v>
      </c>
      <c r="F12" s="3">
        <f>14+6+1</f>
        <v>21</v>
      </c>
      <c r="G12" s="3">
        <f>3+4+6</f>
        <v>13</v>
      </c>
      <c r="H12">
        <f t="shared" si="1"/>
        <v>8</v>
      </c>
      <c r="K12">
        <f>20*1</f>
        <v>20</v>
      </c>
      <c r="L12">
        <f t="shared" si="2"/>
        <v>20</v>
      </c>
      <c r="M12">
        <f t="shared" si="3"/>
        <v>0</v>
      </c>
      <c r="N12">
        <f t="shared" si="7"/>
        <v>10</v>
      </c>
      <c r="O12">
        <f t="shared" si="9"/>
        <v>50</v>
      </c>
    </row>
    <row r="13" spans="1:27" x14ac:dyDescent="0.25">
      <c r="A13" s="3" t="s">
        <v>114</v>
      </c>
      <c r="B13" s="3">
        <f>1*2</f>
        <v>2</v>
      </c>
      <c r="C13" s="3">
        <f>1*1</f>
        <v>1</v>
      </c>
      <c r="D13" s="3"/>
      <c r="E13" s="2">
        <f>(B13)/(B13+C13+D13)</f>
        <v>0.66666666666666663</v>
      </c>
      <c r="F13" s="3">
        <f>7+3+4</f>
        <v>14</v>
      </c>
      <c r="G13" s="3">
        <f>3+2+14</f>
        <v>19</v>
      </c>
      <c r="H13">
        <f t="shared" si="1"/>
        <v>-5</v>
      </c>
      <c r="K13">
        <f>20*1</f>
        <v>20</v>
      </c>
      <c r="L13">
        <f t="shared" si="2"/>
        <v>20</v>
      </c>
      <c r="M13">
        <f t="shared" si="3"/>
        <v>0</v>
      </c>
      <c r="N13">
        <f t="shared" si="7"/>
        <v>10</v>
      </c>
      <c r="O13">
        <f t="shared" si="9"/>
        <v>50</v>
      </c>
    </row>
    <row r="14" spans="1:27" x14ac:dyDescent="0.25">
      <c r="B14" s="3"/>
      <c r="C14" s="3"/>
      <c r="D14" s="3"/>
      <c r="E14" s="2" t="e">
        <f>(B14)/(B14+C14+D14)</f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si="7"/>
        <v>10</v>
      </c>
      <c r="O14">
        <f t="shared" si="9"/>
        <v>10</v>
      </c>
    </row>
    <row r="15" spans="1:27" x14ac:dyDescent="0.25">
      <c r="B15" s="3"/>
      <c r="C15" s="3"/>
      <c r="D15" s="3"/>
      <c r="E15" s="2" t="e">
        <f>(B15)/(B15+C15+D15)</f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7"/>
        <v>10</v>
      </c>
      <c r="O15">
        <f t="shared" si="9"/>
        <v>10</v>
      </c>
    </row>
    <row r="16" spans="1:27" x14ac:dyDescent="0.25">
      <c r="B16" s="3"/>
      <c r="C16" s="3"/>
      <c r="D16" s="3"/>
      <c r="E16" s="2" t="e">
        <f t="shared" ref="E16:E29" si="19">(B16)/(B16+C16+D16)</f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7"/>
        <v>10</v>
      </c>
      <c r="O16">
        <f t="shared" si="9"/>
        <v>10</v>
      </c>
    </row>
    <row r="17" spans="2:15" x14ac:dyDescent="0.25">
      <c r="B17" s="3"/>
      <c r="C17" s="3"/>
      <c r="D17" s="3"/>
      <c r="E17" s="2" t="e">
        <f t="shared" si="19"/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7"/>
        <v>10</v>
      </c>
      <c r="O17">
        <f t="shared" si="9"/>
        <v>10</v>
      </c>
    </row>
    <row r="18" spans="2:15" x14ac:dyDescent="0.25">
      <c r="B18" s="3"/>
      <c r="C18" s="3"/>
      <c r="D18" s="3"/>
      <c r="E18" s="2" t="e">
        <f>(B18)/(B18+C18+D18)</f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7"/>
        <v>10</v>
      </c>
      <c r="O18">
        <f t="shared" si="9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7"/>
        <v>10</v>
      </c>
      <c r="O19">
        <f t="shared" si="9"/>
        <v>10</v>
      </c>
    </row>
    <row r="20" spans="2:15" x14ac:dyDescent="0.25">
      <c r="B20" s="3"/>
      <c r="C20" s="3"/>
      <c r="D20" s="3"/>
      <c r="E20" s="2" t="e">
        <f t="shared" ref="E20:E22" si="20">(B20)/(B20+C20+D20)</f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7"/>
        <v>10</v>
      </c>
      <c r="O20">
        <f t="shared" si="9"/>
        <v>10</v>
      </c>
    </row>
    <row r="21" spans="2:15" x14ac:dyDescent="0.25">
      <c r="B21" s="3"/>
      <c r="C21" s="3"/>
      <c r="D21" s="3"/>
      <c r="E21" s="2" t="e">
        <f t="shared" si="20"/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si="7"/>
        <v>10</v>
      </c>
      <c r="O21">
        <f t="shared" si="9"/>
        <v>10</v>
      </c>
    </row>
    <row r="22" spans="2:15" x14ac:dyDescent="0.25">
      <c r="B22" s="3"/>
      <c r="C22" s="3"/>
      <c r="D22" s="3"/>
      <c r="E22" s="2" t="e">
        <f t="shared" si="20"/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7"/>
        <v>10</v>
      </c>
      <c r="O22">
        <f t="shared" si="9"/>
        <v>10</v>
      </c>
    </row>
    <row r="23" spans="2:15" x14ac:dyDescent="0.25">
      <c r="B23" s="3"/>
      <c r="C23" s="3"/>
      <c r="D23" s="3"/>
      <c r="E23" s="2" t="e">
        <f t="shared" si="19"/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7"/>
        <v>10</v>
      </c>
      <c r="O23">
        <f t="shared" si="9"/>
        <v>10</v>
      </c>
    </row>
    <row r="24" spans="2:15" x14ac:dyDescent="0.25">
      <c r="B24" s="3"/>
      <c r="C24" s="3"/>
      <c r="D24" s="3"/>
      <c r="E24" s="2" t="e">
        <f t="shared" si="19"/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7"/>
        <v>10</v>
      </c>
      <c r="O24">
        <f t="shared" si="9"/>
        <v>10</v>
      </c>
    </row>
    <row r="25" spans="2:15" x14ac:dyDescent="0.25">
      <c r="B25" s="3"/>
      <c r="C25" s="3"/>
      <c r="D25" s="3"/>
      <c r="E25" s="2" t="e">
        <f t="shared" si="19"/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7"/>
        <v>10</v>
      </c>
      <c r="O25">
        <f t="shared" si="9"/>
        <v>10</v>
      </c>
    </row>
    <row r="26" spans="2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7"/>
        <v>10</v>
      </c>
      <c r="O26">
        <f t="shared" si="9"/>
        <v>10</v>
      </c>
    </row>
    <row r="27" spans="2:15" x14ac:dyDescent="0.25">
      <c r="B27" s="3"/>
      <c r="C27" s="3"/>
      <c r="D27" s="3"/>
      <c r="E27" s="2" t="e">
        <f t="shared" ref="E27" si="21">(B27)/(B27+C27+D27)</f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7"/>
        <v>10</v>
      </c>
      <c r="O27">
        <f t="shared" si="9"/>
        <v>10</v>
      </c>
    </row>
    <row r="28" spans="2:15" x14ac:dyDescent="0.25">
      <c r="B28" s="3"/>
      <c r="C28" s="3"/>
      <c r="D28" s="3"/>
      <c r="E28" s="2" t="e">
        <f>(B28)/(B28+C28+D28)</f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7"/>
        <v>10</v>
      </c>
      <c r="O28">
        <f t="shared" si="9"/>
        <v>10</v>
      </c>
    </row>
    <row r="29" spans="2:15" x14ac:dyDescent="0.25">
      <c r="B29" s="3"/>
      <c r="C29" s="3"/>
      <c r="D29" s="3"/>
      <c r="E29" s="2" t="e">
        <f t="shared" si="19"/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7"/>
        <v>10</v>
      </c>
      <c r="O29">
        <f t="shared" si="9"/>
        <v>10</v>
      </c>
    </row>
    <row r="30" spans="2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7"/>
        <v>10</v>
      </c>
      <c r="O30">
        <f t="shared" si="9"/>
        <v>10</v>
      </c>
    </row>
    <row r="31" spans="2:15" x14ac:dyDescent="0.25">
      <c r="B31" s="3"/>
      <c r="C31" s="3"/>
      <c r="D31" s="3"/>
      <c r="E31" s="2" t="e">
        <f t="shared" si="18"/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7"/>
        <v>10</v>
      </c>
      <c r="O31">
        <f t="shared" si="9"/>
        <v>10</v>
      </c>
    </row>
    <row r="32" spans="2:15" x14ac:dyDescent="0.25">
      <c r="B32" s="3"/>
      <c r="C32" s="3"/>
      <c r="D32" s="3"/>
      <c r="E32" s="2" t="e">
        <f t="shared" si="18"/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7"/>
        <v>10</v>
      </c>
      <c r="O32">
        <f t="shared" si="9"/>
        <v>10</v>
      </c>
    </row>
    <row r="33" spans="2:15" x14ac:dyDescent="0.25">
      <c r="B33" s="3"/>
      <c r="C33" s="3"/>
      <c r="D33" s="3"/>
      <c r="E33" s="2" t="e">
        <f t="shared" si="18"/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7"/>
        <v>10</v>
      </c>
      <c r="O33">
        <f t="shared" si="9"/>
        <v>10</v>
      </c>
    </row>
    <row r="34" spans="2:15" x14ac:dyDescent="0.25">
      <c r="B34" s="3"/>
      <c r="C34" s="3"/>
      <c r="D34" s="3"/>
      <c r="E34" s="2" t="e">
        <f t="shared" si="18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7"/>
        <v>10</v>
      </c>
      <c r="O34">
        <f t="shared" si="9"/>
        <v>10</v>
      </c>
    </row>
    <row r="35" spans="2:15" x14ac:dyDescent="0.25">
      <c r="B35" s="3"/>
      <c r="C35" s="3"/>
      <c r="D35" s="3"/>
      <c r="E35" s="2" t="e">
        <f t="shared" si="18"/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7"/>
        <v>10</v>
      </c>
      <c r="O35">
        <f t="shared" si="9"/>
        <v>10</v>
      </c>
    </row>
    <row r="36" spans="2:15" x14ac:dyDescent="0.25">
      <c r="B36" s="3"/>
      <c r="C36" s="3"/>
      <c r="D36" s="3"/>
      <c r="E36" s="2" t="e">
        <f>(B36)/(B36+C36+D36)</f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7"/>
        <v>10</v>
      </c>
      <c r="O36">
        <f t="shared" si="9"/>
        <v>10</v>
      </c>
    </row>
    <row r="37" spans="2:15" x14ac:dyDescent="0.25">
      <c r="B37" s="3"/>
      <c r="C37" s="3"/>
      <c r="D37" s="3"/>
      <c r="E37" s="2" t="e">
        <f t="shared" ref="E37:E39" si="22">(B37)/(B37+C37+D37)</f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7"/>
        <v>10</v>
      </c>
      <c r="O37">
        <f t="shared" si="9"/>
        <v>10</v>
      </c>
    </row>
    <row r="38" spans="2:15" x14ac:dyDescent="0.25">
      <c r="B38" s="3"/>
      <c r="C38" s="3"/>
      <c r="D38" s="3"/>
      <c r="E38" s="2" t="e">
        <f t="shared" si="22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7"/>
        <v>10</v>
      </c>
      <c r="O38">
        <f t="shared" si="9"/>
        <v>10</v>
      </c>
    </row>
    <row r="39" spans="2:15" x14ac:dyDescent="0.25">
      <c r="B39" s="3"/>
      <c r="C39" s="3"/>
      <c r="D39" s="3"/>
      <c r="E39" s="2" t="e">
        <f t="shared" si="22"/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7"/>
        <v>10</v>
      </c>
      <c r="O39">
        <f t="shared" si="9"/>
        <v>10</v>
      </c>
    </row>
    <row r="40" spans="2:15" x14ac:dyDescent="0.25">
      <c r="B40" s="3"/>
      <c r="C40" s="3"/>
      <c r="D40" s="3"/>
      <c r="E40" s="2" t="e">
        <f>(B40)/(B40+C40+D40)</f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7"/>
        <v>10</v>
      </c>
      <c r="O40">
        <f t="shared" si="9"/>
        <v>10</v>
      </c>
    </row>
    <row r="41" spans="2:15" x14ac:dyDescent="0.25">
      <c r="B41" s="3"/>
      <c r="C41" s="3"/>
      <c r="D41" s="3"/>
      <c r="E41" s="2" t="e">
        <f t="shared" ref="E41:E59" si="23">(B41)/(B41+C41+D41)</f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7"/>
        <v>10</v>
      </c>
      <c r="O41">
        <f t="shared" si="9"/>
        <v>10</v>
      </c>
    </row>
    <row r="42" spans="2:15" x14ac:dyDescent="0.25">
      <c r="B42" s="3"/>
      <c r="C42" s="3"/>
      <c r="D42" s="3"/>
      <c r="E42" s="2" t="e">
        <f>(B42)/(B42+C42+D42)</f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7"/>
        <v>10</v>
      </c>
      <c r="O42">
        <f t="shared" si="9"/>
        <v>10</v>
      </c>
    </row>
    <row r="43" spans="2:15" x14ac:dyDescent="0.25">
      <c r="B43" s="3"/>
      <c r="C43" s="3"/>
      <c r="D43" s="3"/>
      <c r="E43" s="2" t="e">
        <f t="shared" ref="E43" si="24">(B43)/(B43+C43+D43)</f>
        <v>#DIV/0!</v>
      </c>
      <c r="F43" s="3"/>
      <c r="G43" s="3"/>
      <c r="H43">
        <f>F43-G43</f>
        <v>0</v>
      </c>
      <c r="L43">
        <f t="shared" si="2"/>
        <v>0</v>
      </c>
      <c r="M43">
        <f t="shared" si="3"/>
        <v>0</v>
      </c>
      <c r="N43">
        <f t="shared" si="7"/>
        <v>10</v>
      </c>
      <c r="O43">
        <f t="shared" si="9"/>
        <v>10</v>
      </c>
    </row>
    <row r="44" spans="2:15" x14ac:dyDescent="0.25">
      <c r="B44" s="3"/>
      <c r="C44" s="3"/>
      <c r="D44" s="3"/>
      <c r="E44" s="2" t="e">
        <f t="shared" si="23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O44">
        <f t="shared" si="9"/>
        <v>0</v>
      </c>
    </row>
    <row r="45" spans="2:15" x14ac:dyDescent="0.25">
      <c r="B45" s="3"/>
      <c r="C45" s="3"/>
      <c r="D45" s="3"/>
      <c r="E45" s="2" t="e">
        <f t="shared" si="23"/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O45">
        <f t="shared" si="9"/>
        <v>0</v>
      </c>
    </row>
    <row r="46" spans="2:15" x14ac:dyDescent="0.25">
      <c r="B46" s="3"/>
      <c r="C46" s="3"/>
      <c r="D46" s="3"/>
      <c r="E46" s="2" t="e">
        <f t="shared" si="23"/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O46">
        <f t="shared" si="9"/>
        <v>0</v>
      </c>
    </row>
    <row r="47" spans="2:15" x14ac:dyDescent="0.25">
      <c r="B47" s="3"/>
      <c r="C47" s="3"/>
      <c r="D47" s="3"/>
      <c r="E47" s="2" t="e">
        <f t="shared" si="23"/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O47">
        <f t="shared" si="9"/>
        <v>0</v>
      </c>
    </row>
    <row r="48" spans="2:15" x14ac:dyDescent="0.25">
      <c r="B48" s="3"/>
      <c r="C48" s="3"/>
      <c r="D48" s="3"/>
      <c r="E48" s="2" t="e">
        <f t="shared" si="23"/>
        <v>#DIV/0!</v>
      </c>
      <c r="F48" s="3"/>
      <c r="G48" s="3"/>
      <c r="H48">
        <f t="shared" si="1"/>
        <v>0</v>
      </c>
      <c r="L48">
        <f t="shared" si="2"/>
        <v>0</v>
      </c>
      <c r="M48">
        <f t="shared" si="3"/>
        <v>0</v>
      </c>
      <c r="O48">
        <f t="shared" si="9"/>
        <v>0</v>
      </c>
    </row>
    <row r="49" spans="2:15" x14ac:dyDescent="0.25">
      <c r="B49" s="3"/>
      <c r="C49" s="3"/>
      <c r="D49" s="3"/>
      <c r="E49" s="2" t="e">
        <f t="shared" si="23"/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O49">
        <f t="shared" si="9"/>
        <v>0</v>
      </c>
    </row>
    <row r="50" spans="2:15" x14ac:dyDescent="0.25">
      <c r="B50" s="3"/>
      <c r="C50" s="3"/>
      <c r="D50" s="3"/>
      <c r="E50" s="2" t="e">
        <f t="shared" si="23"/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O50">
        <f t="shared" si="9"/>
        <v>0</v>
      </c>
    </row>
    <row r="51" spans="2:15" x14ac:dyDescent="0.25">
      <c r="B51" s="3"/>
      <c r="C51" s="3"/>
      <c r="D51" s="3"/>
      <c r="E51" s="2" t="e">
        <f t="shared" si="23"/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O51">
        <f t="shared" si="9"/>
        <v>0</v>
      </c>
    </row>
    <row r="52" spans="2:15" x14ac:dyDescent="0.25">
      <c r="B52" s="3"/>
      <c r="C52" s="3"/>
      <c r="D52" s="3"/>
      <c r="E52" s="2" t="e">
        <f t="shared" si="23"/>
        <v>#DIV/0!</v>
      </c>
      <c r="F52" s="3"/>
      <c r="G52" s="3"/>
      <c r="H52">
        <f t="shared" si="1"/>
        <v>0</v>
      </c>
      <c r="L52">
        <f t="shared" si="2"/>
        <v>0</v>
      </c>
      <c r="M52">
        <f t="shared" si="3"/>
        <v>0</v>
      </c>
      <c r="O52">
        <f t="shared" si="9"/>
        <v>0</v>
      </c>
    </row>
    <row r="53" spans="2:15" x14ac:dyDescent="0.25">
      <c r="B53" s="3"/>
      <c r="C53" s="3"/>
      <c r="D53" s="3"/>
      <c r="E53" s="2" t="e">
        <f t="shared" si="23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9"/>
        <v>0</v>
      </c>
    </row>
    <row r="54" spans="2:15" x14ac:dyDescent="0.25">
      <c r="B54" s="3"/>
      <c r="C54" s="3"/>
      <c r="D54" s="3"/>
      <c r="E54" s="2" t="e">
        <f t="shared" si="23"/>
        <v>#DIV/0!</v>
      </c>
      <c r="F54" s="3"/>
      <c r="G54" s="3"/>
      <c r="H54">
        <f>F54-G54</f>
        <v>0</v>
      </c>
      <c r="L54">
        <f t="shared" si="2"/>
        <v>0</v>
      </c>
      <c r="M54">
        <f t="shared" si="3"/>
        <v>0</v>
      </c>
      <c r="O54">
        <f t="shared" si="9"/>
        <v>0</v>
      </c>
    </row>
    <row r="55" spans="2:15" x14ac:dyDescent="0.25">
      <c r="B55" s="3"/>
      <c r="C55" s="3"/>
      <c r="D55" s="3"/>
      <c r="E55" s="2" t="e">
        <f t="shared" si="23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9"/>
        <v>0</v>
      </c>
    </row>
    <row r="56" spans="2:15" x14ac:dyDescent="0.25">
      <c r="B56" s="3"/>
      <c r="C56" s="3"/>
      <c r="D56" s="3"/>
      <c r="E56" s="2" t="e">
        <f t="shared" si="23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9"/>
        <v>0</v>
      </c>
    </row>
    <row r="57" spans="2:15" x14ac:dyDescent="0.25">
      <c r="B57" s="3"/>
      <c r="C57" s="3"/>
      <c r="D57" s="3"/>
      <c r="E57" s="2" t="e">
        <f t="shared" si="23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9"/>
        <v>0</v>
      </c>
    </row>
    <row r="58" spans="2:15" x14ac:dyDescent="0.25">
      <c r="B58" s="3"/>
      <c r="C58" s="3"/>
      <c r="D58" s="3"/>
      <c r="E58" s="2" t="e">
        <f t="shared" si="23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9"/>
        <v>0</v>
      </c>
    </row>
    <row r="59" spans="2:15" x14ac:dyDescent="0.25">
      <c r="B59" s="3"/>
      <c r="C59" s="3"/>
      <c r="D59" s="3"/>
      <c r="E59" s="2" t="e">
        <f t="shared" si="23"/>
        <v>#DIV/0!</v>
      </c>
      <c r="F59" s="3"/>
      <c r="G59" s="3"/>
      <c r="H59">
        <f t="shared" si="1"/>
        <v>0</v>
      </c>
      <c r="L59">
        <f t="shared" si="2"/>
        <v>0</v>
      </c>
      <c r="M59">
        <f t="shared" si="3"/>
        <v>0</v>
      </c>
      <c r="O59">
        <f t="shared" si="9"/>
        <v>0</v>
      </c>
    </row>
    <row r="60" spans="2:15" x14ac:dyDescent="0.25">
      <c r="B60" s="3"/>
      <c r="C60" s="3"/>
      <c r="D60" s="3"/>
      <c r="E60" s="2" t="e">
        <f t="shared" si="18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9"/>
        <v>0</v>
      </c>
    </row>
    <row r="61" spans="2:15" x14ac:dyDescent="0.25">
      <c r="B61" s="3"/>
      <c r="C61" s="3"/>
      <c r="D61" s="3"/>
      <c r="E61" s="2" t="e">
        <f t="shared" si="18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9"/>
        <v>0</v>
      </c>
    </row>
    <row r="62" spans="2:15" x14ac:dyDescent="0.25">
      <c r="B62" s="3"/>
      <c r="C62" s="3"/>
      <c r="D62" s="3"/>
      <c r="E62" s="2" t="e">
        <f t="shared" si="18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9"/>
        <v>0</v>
      </c>
    </row>
    <row r="63" spans="2:15" x14ac:dyDescent="0.25">
      <c r="B63" s="3"/>
      <c r="C63" s="3"/>
      <c r="D63" s="3"/>
      <c r="E63" s="2" t="e">
        <f t="shared" si="18"/>
        <v>#DIV/0!</v>
      </c>
      <c r="F63" s="3"/>
      <c r="G63" s="3"/>
      <c r="H63">
        <f t="shared" si="1"/>
        <v>0</v>
      </c>
      <c r="L63">
        <f t="shared" si="2"/>
        <v>0</v>
      </c>
      <c r="M63">
        <f t="shared" si="3"/>
        <v>0</v>
      </c>
      <c r="O63">
        <f t="shared" si="9"/>
        <v>0</v>
      </c>
    </row>
    <row r="64" spans="2:15" x14ac:dyDescent="0.25">
      <c r="B64" s="3"/>
      <c r="C64" s="3"/>
      <c r="D64" s="3"/>
      <c r="E64" s="2" t="e">
        <f t="shared" si="18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9"/>
        <v>0</v>
      </c>
    </row>
    <row r="65" spans="2:15" x14ac:dyDescent="0.25">
      <c r="B65" s="3"/>
      <c r="C65" s="3"/>
      <c r="D65" s="3"/>
      <c r="E65" s="2" t="e">
        <f t="shared" si="18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9"/>
        <v>0</v>
      </c>
    </row>
    <row r="66" spans="2:15" x14ac:dyDescent="0.25">
      <c r="B66" s="3"/>
      <c r="C66" s="3"/>
      <c r="D66" s="3"/>
      <c r="E66" s="2" t="e">
        <f t="shared" si="18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9"/>
        <v>0</v>
      </c>
    </row>
    <row r="67" spans="2:15" x14ac:dyDescent="0.25">
      <c r="B67" s="3"/>
      <c r="C67" s="3"/>
      <c r="D67" s="3"/>
      <c r="E67" s="2" t="e">
        <f t="shared" si="18"/>
        <v>#DIV/0!</v>
      </c>
      <c r="F67" s="3"/>
      <c r="G67" s="3"/>
      <c r="H67">
        <f t="shared" si="1"/>
        <v>0</v>
      </c>
      <c r="L67">
        <f t="shared" si="2"/>
        <v>0</v>
      </c>
      <c r="M67">
        <f t="shared" si="3"/>
        <v>0</v>
      </c>
      <c r="O67">
        <f t="shared" si="9"/>
        <v>0</v>
      </c>
    </row>
    <row r="68" spans="2:15" x14ac:dyDescent="0.25">
      <c r="B68" s="3"/>
      <c r="C68" s="3"/>
      <c r="D68" s="3"/>
      <c r="E68" s="2" t="e">
        <f t="shared" si="18"/>
        <v>#DIV/0!</v>
      </c>
      <c r="F68" s="3"/>
      <c r="G68" s="3"/>
      <c r="H68">
        <f t="shared" si="1"/>
        <v>0</v>
      </c>
      <c r="L68">
        <f t="shared" si="2"/>
        <v>0</v>
      </c>
      <c r="M68">
        <f t="shared" si="3"/>
        <v>0</v>
      </c>
      <c r="O68">
        <f t="shared" si="9"/>
        <v>0</v>
      </c>
    </row>
    <row r="69" spans="2:15" x14ac:dyDescent="0.25">
      <c r="B69" s="3"/>
      <c r="C69" s="3"/>
      <c r="D69" s="3"/>
      <c r="E69" s="2" t="e">
        <f t="shared" si="18"/>
        <v>#DIV/0!</v>
      </c>
      <c r="F69" s="3"/>
      <c r="G69" s="3"/>
      <c r="H69">
        <f t="shared" si="1"/>
        <v>0</v>
      </c>
      <c r="L69">
        <f t="shared" si="2"/>
        <v>0</v>
      </c>
      <c r="M69">
        <f t="shared" si="3"/>
        <v>0</v>
      </c>
      <c r="O69">
        <f t="shared" si="9"/>
        <v>0</v>
      </c>
    </row>
    <row r="70" spans="2:15" x14ac:dyDescent="0.25">
      <c r="B70" s="3"/>
      <c r="C70" s="3"/>
      <c r="D70" s="3"/>
      <c r="E70" s="2" t="e">
        <f t="shared" si="18"/>
        <v>#DIV/0!</v>
      </c>
      <c r="F70" s="3"/>
      <c r="G70" s="3"/>
      <c r="H70">
        <f t="shared" si="1"/>
        <v>0</v>
      </c>
      <c r="L70">
        <f t="shared" si="2"/>
        <v>0</v>
      </c>
      <c r="M70">
        <f t="shared" si="3"/>
        <v>0</v>
      </c>
      <c r="O70">
        <f t="shared" si="9"/>
        <v>0</v>
      </c>
    </row>
    <row r="71" spans="2:15" x14ac:dyDescent="0.25">
      <c r="B71" s="3"/>
      <c r="C71" s="3"/>
      <c r="D71" s="3"/>
      <c r="E71" s="2" t="e">
        <f t="shared" si="18"/>
        <v>#DIV/0!</v>
      </c>
      <c r="F71" s="3"/>
      <c r="G71" s="3"/>
      <c r="H71">
        <f t="shared" ref="H71:H76" si="25">F71-G71</f>
        <v>0</v>
      </c>
      <c r="L71">
        <f t="shared" ref="L71:L129" si="26">B71*10</f>
        <v>0</v>
      </c>
      <c r="M71">
        <f t="shared" ref="M71:M179" si="27">D71*5</f>
        <v>0</v>
      </c>
      <c r="O71">
        <f t="shared" si="9"/>
        <v>0</v>
      </c>
    </row>
    <row r="72" spans="2:15" x14ac:dyDescent="0.25">
      <c r="B72" s="3"/>
      <c r="C72" s="3"/>
      <c r="D72" s="3"/>
      <c r="E72" s="2" t="e">
        <f t="shared" si="18"/>
        <v>#DIV/0!</v>
      </c>
      <c r="F72" s="3"/>
      <c r="G72" s="3"/>
      <c r="H72">
        <f t="shared" si="25"/>
        <v>0</v>
      </c>
      <c r="L72">
        <f t="shared" si="26"/>
        <v>0</v>
      </c>
      <c r="M72">
        <f t="shared" si="27"/>
        <v>0</v>
      </c>
      <c r="O72">
        <f t="shared" ref="O72:O132" si="28">SUM(I72:N72)</f>
        <v>0</v>
      </c>
    </row>
    <row r="73" spans="2:15" x14ac:dyDescent="0.25">
      <c r="B73" s="3"/>
      <c r="C73" s="3"/>
      <c r="D73" s="3"/>
      <c r="E73" s="2" t="e">
        <f t="shared" si="18"/>
        <v>#DIV/0!</v>
      </c>
      <c r="F73" s="3"/>
      <c r="G73" s="3"/>
      <c r="H73">
        <f t="shared" si="25"/>
        <v>0</v>
      </c>
      <c r="L73">
        <f t="shared" si="26"/>
        <v>0</v>
      </c>
      <c r="M73">
        <f t="shared" si="27"/>
        <v>0</v>
      </c>
      <c r="O73">
        <f t="shared" si="28"/>
        <v>0</v>
      </c>
    </row>
    <row r="74" spans="2:15" x14ac:dyDescent="0.25">
      <c r="B74" s="3"/>
      <c r="C74" s="3"/>
      <c r="D74" s="3"/>
      <c r="E74" s="2" t="e">
        <f t="shared" si="18"/>
        <v>#DIV/0!</v>
      </c>
      <c r="F74" s="3"/>
      <c r="G74" s="3"/>
      <c r="H74">
        <f t="shared" si="25"/>
        <v>0</v>
      </c>
      <c r="L74">
        <f t="shared" si="26"/>
        <v>0</v>
      </c>
      <c r="M74">
        <f t="shared" si="27"/>
        <v>0</v>
      </c>
      <c r="O74">
        <f t="shared" si="28"/>
        <v>0</v>
      </c>
    </row>
    <row r="75" spans="2:15" x14ac:dyDescent="0.25">
      <c r="B75" s="3"/>
      <c r="C75" s="3"/>
      <c r="D75" s="3"/>
      <c r="E75" s="2" t="e">
        <f t="shared" si="18"/>
        <v>#DIV/0!</v>
      </c>
      <c r="F75" s="3"/>
      <c r="G75" s="3"/>
      <c r="H75">
        <f t="shared" si="25"/>
        <v>0</v>
      </c>
      <c r="L75">
        <f t="shared" si="26"/>
        <v>0</v>
      </c>
      <c r="M75">
        <f t="shared" si="27"/>
        <v>0</v>
      </c>
      <c r="O75">
        <f t="shared" si="28"/>
        <v>0</v>
      </c>
    </row>
    <row r="76" spans="2:15" x14ac:dyDescent="0.25">
      <c r="B76" s="3"/>
      <c r="C76" s="3"/>
      <c r="D76" s="3"/>
      <c r="E76" s="2" t="e">
        <f t="shared" si="18"/>
        <v>#DIV/0!</v>
      </c>
      <c r="F76" s="3"/>
      <c r="G76" s="3"/>
      <c r="H76">
        <f t="shared" si="25"/>
        <v>0</v>
      </c>
      <c r="L76">
        <f t="shared" si="26"/>
        <v>0</v>
      </c>
      <c r="M76">
        <f t="shared" si="27"/>
        <v>0</v>
      </c>
      <c r="O76">
        <f t="shared" si="28"/>
        <v>0</v>
      </c>
    </row>
    <row r="77" spans="2:15" x14ac:dyDescent="0.25">
      <c r="B77" s="3"/>
      <c r="C77" s="3"/>
      <c r="D77" s="3"/>
      <c r="E77" s="2" t="e">
        <f t="shared" si="18"/>
        <v>#DIV/0!</v>
      </c>
      <c r="F77" s="3"/>
      <c r="G77" s="3"/>
      <c r="H77">
        <f>F77-G77</f>
        <v>0</v>
      </c>
      <c r="L77">
        <f t="shared" si="26"/>
        <v>0</v>
      </c>
      <c r="M77">
        <f t="shared" si="27"/>
        <v>0</v>
      </c>
      <c r="O77">
        <f t="shared" si="28"/>
        <v>0</v>
      </c>
    </row>
    <row r="78" spans="2:15" x14ac:dyDescent="0.25">
      <c r="B78" s="3"/>
      <c r="C78" s="3"/>
      <c r="D78" s="3"/>
      <c r="E78" s="2" t="e">
        <f t="shared" si="18"/>
        <v>#DIV/0!</v>
      </c>
      <c r="F78" s="3"/>
      <c r="G78" s="3"/>
      <c r="H78">
        <f>F78-G78</f>
        <v>0</v>
      </c>
      <c r="L78">
        <f t="shared" si="26"/>
        <v>0</v>
      </c>
      <c r="M78">
        <f t="shared" si="27"/>
        <v>0</v>
      </c>
      <c r="O78">
        <f t="shared" si="28"/>
        <v>0</v>
      </c>
    </row>
    <row r="79" spans="2:15" x14ac:dyDescent="0.25">
      <c r="B79" s="3"/>
      <c r="C79" s="3"/>
      <c r="D79" s="3"/>
      <c r="E79" s="2" t="e">
        <f t="shared" si="18"/>
        <v>#DIV/0!</v>
      </c>
      <c r="F79" s="3"/>
      <c r="G79" s="3"/>
      <c r="H79">
        <f t="shared" ref="H79:H126" si="29">F79-G79</f>
        <v>0</v>
      </c>
      <c r="L79">
        <f t="shared" si="26"/>
        <v>0</v>
      </c>
      <c r="M79">
        <f t="shared" si="27"/>
        <v>0</v>
      </c>
      <c r="O79">
        <f t="shared" si="28"/>
        <v>0</v>
      </c>
    </row>
    <row r="80" spans="2:15" x14ac:dyDescent="0.25">
      <c r="B80" s="3"/>
      <c r="C80" s="3"/>
      <c r="D80" s="3"/>
      <c r="E80" s="2" t="e">
        <f t="shared" si="18"/>
        <v>#DIV/0!</v>
      </c>
      <c r="F80" s="3"/>
      <c r="G80" s="3"/>
      <c r="H80">
        <f t="shared" si="29"/>
        <v>0</v>
      </c>
      <c r="L80">
        <f t="shared" si="26"/>
        <v>0</v>
      </c>
      <c r="M80">
        <f t="shared" si="27"/>
        <v>0</v>
      </c>
      <c r="O80">
        <f t="shared" si="28"/>
        <v>0</v>
      </c>
    </row>
    <row r="81" spans="2:15" x14ac:dyDescent="0.25">
      <c r="B81" s="3"/>
      <c r="C81" s="3"/>
      <c r="D81" s="3"/>
      <c r="E81" s="2" t="e">
        <f t="shared" si="18"/>
        <v>#DIV/0!</v>
      </c>
      <c r="F81" s="3"/>
      <c r="G81" s="3"/>
      <c r="H81">
        <f t="shared" si="29"/>
        <v>0</v>
      </c>
      <c r="L81">
        <f t="shared" si="26"/>
        <v>0</v>
      </c>
      <c r="M81">
        <f t="shared" si="27"/>
        <v>0</v>
      </c>
      <c r="O81">
        <f t="shared" si="28"/>
        <v>0</v>
      </c>
    </row>
    <row r="82" spans="2:15" x14ac:dyDescent="0.25">
      <c r="B82" s="3"/>
      <c r="C82" s="3"/>
      <c r="D82" s="3"/>
      <c r="E82" s="2" t="e">
        <f t="shared" si="18"/>
        <v>#DIV/0!</v>
      </c>
      <c r="F82" s="3"/>
      <c r="G82" s="3"/>
      <c r="H82">
        <f t="shared" si="29"/>
        <v>0</v>
      </c>
      <c r="L82">
        <f t="shared" si="26"/>
        <v>0</v>
      </c>
      <c r="M82">
        <f t="shared" si="27"/>
        <v>0</v>
      </c>
      <c r="O82">
        <f t="shared" si="28"/>
        <v>0</v>
      </c>
    </row>
    <row r="83" spans="2:15" x14ac:dyDescent="0.25">
      <c r="B83" s="3"/>
      <c r="C83" s="3"/>
      <c r="D83" s="3"/>
      <c r="E83" s="2" t="e">
        <f t="shared" si="18"/>
        <v>#DIV/0!</v>
      </c>
      <c r="F83" s="3"/>
      <c r="G83" s="3"/>
      <c r="H83">
        <f t="shared" si="29"/>
        <v>0</v>
      </c>
      <c r="L83">
        <f t="shared" si="26"/>
        <v>0</v>
      </c>
      <c r="M83">
        <f t="shared" si="27"/>
        <v>0</v>
      </c>
      <c r="O83">
        <f t="shared" si="28"/>
        <v>0</v>
      </c>
    </row>
    <row r="84" spans="2:15" x14ac:dyDescent="0.25">
      <c r="B84" s="3"/>
      <c r="C84" s="3"/>
      <c r="D84" s="3"/>
      <c r="E84" s="2" t="e">
        <f t="shared" si="18"/>
        <v>#DIV/0!</v>
      </c>
      <c r="F84" s="3"/>
      <c r="G84" s="3"/>
      <c r="H84">
        <f t="shared" si="29"/>
        <v>0</v>
      </c>
      <c r="L84">
        <f t="shared" si="26"/>
        <v>0</v>
      </c>
      <c r="M84">
        <f t="shared" si="27"/>
        <v>0</v>
      </c>
      <c r="O84">
        <f t="shared" si="28"/>
        <v>0</v>
      </c>
    </row>
    <row r="85" spans="2:15" x14ac:dyDescent="0.25">
      <c r="B85" s="3"/>
      <c r="C85" s="3"/>
      <c r="D85" s="3"/>
      <c r="E85" s="2" t="e">
        <f t="shared" si="18"/>
        <v>#DIV/0!</v>
      </c>
      <c r="F85" s="3"/>
      <c r="G85" s="3"/>
      <c r="H85">
        <f t="shared" si="29"/>
        <v>0</v>
      </c>
      <c r="L85">
        <f t="shared" si="26"/>
        <v>0</v>
      </c>
      <c r="M85">
        <f t="shared" si="27"/>
        <v>0</v>
      </c>
      <c r="O85">
        <f t="shared" si="28"/>
        <v>0</v>
      </c>
    </row>
    <row r="86" spans="2:15" x14ac:dyDescent="0.25">
      <c r="B86" s="3"/>
      <c r="C86" s="3"/>
      <c r="D86" s="3"/>
      <c r="E86" s="2" t="e">
        <f t="shared" si="18"/>
        <v>#DIV/0!</v>
      </c>
      <c r="F86" s="3"/>
      <c r="G86" s="3"/>
      <c r="H86">
        <f t="shared" si="29"/>
        <v>0</v>
      </c>
      <c r="L86">
        <f t="shared" si="26"/>
        <v>0</v>
      </c>
      <c r="M86">
        <f t="shared" si="27"/>
        <v>0</v>
      </c>
      <c r="O86">
        <f t="shared" si="28"/>
        <v>0</v>
      </c>
    </row>
    <row r="87" spans="2:15" x14ac:dyDescent="0.25">
      <c r="B87" s="3"/>
      <c r="C87" s="3"/>
      <c r="D87" s="3"/>
      <c r="E87" s="2" t="e">
        <f t="shared" si="18"/>
        <v>#DIV/0!</v>
      </c>
      <c r="F87" s="3"/>
      <c r="G87" s="3"/>
      <c r="H87">
        <f t="shared" si="29"/>
        <v>0</v>
      </c>
      <c r="L87">
        <f t="shared" si="26"/>
        <v>0</v>
      </c>
      <c r="M87">
        <f t="shared" si="27"/>
        <v>0</v>
      </c>
      <c r="O87">
        <f t="shared" si="28"/>
        <v>0</v>
      </c>
    </row>
    <row r="88" spans="2:15" x14ac:dyDescent="0.25">
      <c r="B88" s="3"/>
      <c r="C88" s="3"/>
      <c r="D88" s="3"/>
      <c r="E88" s="2" t="e">
        <f t="shared" si="18"/>
        <v>#DIV/0!</v>
      </c>
      <c r="F88" s="3"/>
      <c r="G88" s="3"/>
      <c r="H88">
        <f t="shared" si="29"/>
        <v>0</v>
      </c>
      <c r="L88">
        <f t="shared" si="26"/>
        <v>0</v>
      </c>
      <c r="M88">
        <f t="shared" si="27"/>
        <v>0</v>
      </c>
      <c r="O88">
        <f t="shared" si="28"/>
        <v>0</v>
      </c>
    </row>
    <row r="89" spans="2:15" x14ac:dyDescent="0.25">
      <c r="B89" s="3"/>
      <c r="C89" s="3"/>
      <c r="D89" s="3"/>
      <c r="E89" s="2" t="e">
        <f t="shared" si="18"/>
        <v>#DIV/0!</v>
      </c>
      <c r="F89" s="3"/>
      <c r="G89" s="3"/>
      <c r="H89">
        <f t="shared" si="29"/>
        <v>0</v>
      </c>
      <c r="L89">
        <f t="shared" si="26"/>
        <v>0</v>
      </c>
      <c r="M89">
        <f t="shared" si="27"/>
        <v>0</v>
      </c>
      <c r="O89">
        <f t="shared" si="28"/>
        <v>0</v>
      </c>
    </row>
    <row r="90" spans="2:15" x14ac:dyDescent="0.25">
      <c r="B90" s="3"/>
      <c r="C90" s="3"/>
      <c r="D90" s="3"/>
      <c r="E90" s="2" t="e">
        <f t="shared" si="18"/>
        <v>#DIV/0!</v>
      </c>
      <c r="F90" s="3"/>
      <c r="G90" s="3"/>
      <c r="H90">
        <f t="shared" si="29"/>
        <v>0</v>
      </c>
      <c r="L90">
        <f t="shared" si="26"/>
        <v>0</v>
      </c>
      <c r="M90">
        <f t="shared" si="27"/>
        <v>0</v>
      </c>
      <c r="O90">
        <f t="shared" si="28"/>
        <v>0</v>
      </c>
    </row>
    <row r="91" spans="2:15" x14ac:dyDescent="0.25">
      <c r="B91" s="3"/>
      <c r="C91" s="3"/>
      <c r="D91" s="3"/>
      <c r="E91" s="2" t="e">
        <f t="shared" si="18"/>
        <v>#DIV/0!</v>
      </c>
      <c r="F91" s="3"/>
      <c r="G91" s="3"/>
      <c r="H91">
        <f t="shared" si="29"/>
        <v>0</v>
      </c>
      <c r="L91">
        <f t="shared" si="26"/>
        <v>0</v>
      </c>
      <c r="M91">
        <f t="shared" si="27"/>
        <v>0</v>
      </c>
      <c r="O91">
        <f t="shared" si="28"/>
        <v>0</v>
      </c>
    </row>
    <row r="92" spans="2:15" x14ac:dyDescent="0.25">
      <c r="B92" s="3"/>
      <c r="C92" s="3"/>
      <c r="D92" s="3"/>
      <c r="E92" s="2" t="e">
        <f t="shared" si="18"/>
        <v>#DIV/0!</v>
      </c>
      <c r="F92" s="3"/>
      <c r="G92" s="3"/>
      <c r="H92">
        <f t="shared" si="29"/>
        <v>0</v>
      </c>
      <c r="L92">
        <f t="shared" si="26"/>
        <v>0</v>
      </c>
      <c r="M92">
        <f t="shared" si="27"/>
        <v>0</v>
      </c>
      <c r="O92">
        <f t="shared" si="28"/>
        <v>0</v>
      </c>
    </row>
    <row r="93" spans="2:15" x14ac:dyDescent="0.25">
      <c r="B93" s="3"/>
      <c r="C93" s="3"/>
      <c r="D93" s="3"/>
      <c r="E93" s="2" t="e">
        <f t="shared" si="18"/>
        <v>#DIV/0!</v>
      </c>
      <c r="F93" s="3"/>
      <c r="G93" s="3"/>
      <c r="H93">
        <f t="shared" si="29"/>
        <v>0</v>
      </c>
      <c r="L93">
        <f t="shared" si="26"/>
        <v>0</v>
      </c>
      <c r="M93">
        <f t="shared" si="27"/>
        <v>0</v>
      </c>
      <c r="O93">
        <f t="shared" si="28"/>
        <v>0</v>
      </c>
    </row>
    <row r="94" spans="2:15" x14ac:dyDescent="0.25">
      <c r="B94" s="3"/>
      <c r="C94" s="3"/>
      <c r="D94" s="3"/>
      <c r="E94" s="2" t="e">
        <f t="shared" si="18"/>
        <v>#DIV/0!</v>
      </c>
      <c r="F94" s="3"/>
      <c r="G94" s="3"/>
      <c r="H94">
        <f t="shared" si="29"/>
        <v>0</v>
      </c>
      <c r="L94">
        <f t="shared" si="26"/>
        <v>0</v>
      </c>
      <c r="M94">
        <f t="shared" si="27"/>
        <v>0</v>
      </c>
      <c r="O94">
        <f t="shared" si="28"/>
        <v>0</v>
      </c>
    </row>
    <row r="95" spans="2:15" x14ac:dyDescent="0.25">
      <c r="B95" s="3"/>
      <c r="C95" s="3"/>
      <c r="D95" s="3"/>
      <c r="E95" s="2" t="e">
        <f t="shared" si="18"/>
        <v>#DIV/0!</v>
      </c>
      <c r="F95" s="3"/>
      <c r="G95" s="3"/>
      <c r="H95">
        <f t="shared" si="29"/>
        <v>0</v>
      </c>
      <c r="L95">
        <f t="shared" si="26"/>
        <v>0</v>
      </c>
      <c r="M95">
        <f t="shared" si="27"/>
        <v>0</v>
      </c>
      <c r="O95">
        <f t="shared" si="28"/>
        <v>0</v>
      </c>
    </row>
    <row r="96" spans="2:15" x14ac:dyDescent="0.25">
      <c r="B96" s="3"/>
      <c r="C96" s="3"/>
      <c r="D96" s="3"/>
      <c r="E96" s="2" t="e">
        <f t="shared" si="18"/>
        <v>#DIV/0!</v>
      </c>
      <c r="F96" s="3"/>
      <c r="G96" s="3"/>
      <c r="H96">
        <f t="shared" si="29"/>
        <v>0</v>
      </c>
      <c r="L96">
        <f t="shared" si="26"/>
        <v>0</v>
      </c>
      <c r="M96">
        <f t="shared" si="27"/>
        <v>0</v>
      </c>
      <c r="O96">
        <f t="shared" si="28"/>
        <v>0</v>
      </c>
    </row>
    <row r="97" spans="2:15" x14ac:dyDescent="0.25">
      <c r="B97" s="3"/>
      <c r="C97" s="3"/>
      <c r="D97" s="3"/>
      <c r="E97" s="2" t="e">
        <f t="shared" si="18"/>
        <v>#DIV/0!</v>
      </c>
      <c r="F97" s="3"/>
      <c r="G97" s="3"/>
      <c r="H97">
        <f t="shared" si="29"/>
        <v>0</v>
      </c>
      <c r="L97">
        <f t="shared" si="26"/>
        <v>0</v>
      </c>
      <c r="M97">
        <f t="shared" si="27"/>
        <v>0</v>
      </c>
      <c r="O97">
        <f t="shared" si="28"/>
        <v>0</v>
      </c>
    </row>
    <row r="98" spans="2:15" x14ac:dyDescent="0.25">
      <c r="B98" s="3"/>
      <c r="C98" s="3"/>
      <c r="D98" s="3"/>
      <c r="E98" s="2" t="e">
        <f t="shared" si="18"/>
        <v>#DIV/0!</v>
      </c>
      <c r="F98" s="3"/>
      <c r="G98" s="3"/>
      <c r="H98">
        <f>F98-G98</f>
        <v>0</v>
      </c>
      <c r="L98">
        <f t="shared" si="26"/>
        <v>0</v>
      </c>
      <c r="M98">
        <f t="shared" si="27"/>
        <v>0</v>
      </c>
      <c r="O98">
        <f t="shared" si="28"/>
        <v>0</v>
      </c>
    </row>
    <row r="99" spans="2:15" x14ac:dyDescent="0.25">
      <c r="B99" s="3"/>
      <c r="C99" s="3"/>
      <c r="D99" s="3"/>
      <c r="E99" s="2" t="e">
        <f t="shared" si="18"/>
        <v>#DIV/0!</v>
      </c>
      <c r="F99" s="3"/>
      <c r="G99" s="3"/>
      <c r="H99">
        <f t="shared" ref="H99" si="30">F99-G99</f>
        <v>0</v>
      </c>
      <c r="L99">
        <f t="shared" si="26"/>
        <v>0</v>
      </c>
      <c r="M99">
        <f t="shared" si="27"/>
        <v>0</v>
      </c>
      <c r="O99">
        <f t="shared" si="28"/>
        <v>0</v>
      </c>
    </row>
    <row r="100" spans="2:15" x14ac:dyDescent="0.25">
      <c r="B100" s="3"/>
      <c r="C100" s="3"/>
      <c r="D100" s="3"/>
      <c r="E100" s="2" t="e">
        <f t="shared" si="18"/>
        <v>#DIV/0!</v>
      </c>
      <c r="F100" s="3"/>
      <c r="G100" s="3"/>
      <c r="H100">
        <f t="shared" si="29"/>
        <v>0</v>
      </c>
      <c r="L100">
        <f t="shared" si="26"/>
        <v>0</v>
      </c>
      <c r="M100">
        <f t="shared" si="27"/>
        <v>0</v>
      </c>
      <c r="O100">
        <f t="shared" si="28"/>
        <v>0</v>
      </c>
    </row>
    <row r="101" spans="2:15" x14ac:dyDescent="0.25">
      <c r="B101" s="3"/>
      <c r="C101" s="3"/>
      <c r="D101" s="3"/>
      <c r="E101" s="2" t="e">
        <f t="shared" si="18"/>
        <v>#DIV/0!</v>
      </c>
      <c r="F101" s="3"/>
      <c r="G101" s="3"/>
      <c r="H101">
        <f t="shared" si="29"/>
        <v>0</v>
      </c>
      <c r="L101">
        <f t="shared" si="26"/>
        <v>0</v>
      </c>
      <c r="M101">
        <f t="shared" si="27"/>
        <v>0</v>
      </c>
      <c r="O101">
        <f t="shared" si="28"/>
        <v>0</v>
      </c>
    </row>
    <row r="102" spans="2:15" x14ac:dyDescent="0.25">
      <c r="B102" s="3"/>
      <c r="C102" s="3"/>
      <c r="D102" s="3"/>
      <c r="E102" s="2" t="e">
        <f t="shared" si="18"/>
        <v>#DIV/0!</v>
      </c>
      <c r="F102" s="3"/>
      <c r="G102" s="3"/>
      <c r="H102">
        <f t="shared" si="29"/>
        <v>0</v>
      </c>
      <c r="L102">
        <f t="shared" si="26"/>
        <v>0</v>
      </c>
      <c r="M102">
        <f t="shared" si="27"/>
        <v>0</v>
      </c>
      <c r="O102">
        <f t="shared" si="28"/>
        <v>0</v>
      </c>
    </row>
    <row r="103" spans="2:15" x14ac:dyDescent="0.25">
      <c r="B103" s="3"/>
      <c r="C103" s="3"/>
      <c r="D103" s="3"/>
      <c r="E103" s="2" t="e">
        <f t="shared" si="18"/>
        <v>#DIV/0!</v>
      </c>
      <c r="F103" s="3"/>
      <c r="G103" s="3"/>
      <c r="H103">
        <f t="shared" si="29"/>
        <v>0</v>
      </c>
      <c r="L103">
        <f t="shared" si="26"/>
        <v>0</v>
      </c>
      <c r="M103">
        <f t="shared" si="27"/>
        <v>0</v>
      </c>
      <c r="O103">
        <f t="shared" si="28"/>
        <v>0</v>
      </c>
    </row>
    <row r="104" spans="2:15" x14ac:dyDescent="0.25">
      <c r="B104" s="3"/>
      <c r="C104" s="3"/>
      <c r="D104" s="3"/>
      <c r="E104" s="2" t="e">
        <f t="shared" si="18"/>
        <v>#DIV/0!</v>
      </c>
      <c r="F104" s="3"/>
      <c r="G104" s="3"/>
      <c r="H104">
        <f t="shared" si="29"/>
        <v>0</v>
      </c>
      <c r="L104">
        <f t="shared" si="26"/>
        <v>0</v>
      </c>
      <c r="M104">
        <f t="shared" si="27"/>
        <v>0</v>
      </c>
      <c r="O104">
        <f t="shared" si="28"/>
        <v>0</v>
      </c>
    </row>
    <row r="105" spans="2:15" x14ac:dyDescent="0.25">
      <c r="B105" s="3"/>
      <c r="C105" s="3"/>
      <c r="D105" s="3"/>
      <c r="E105" s="2" t="e">
        <f t="shared" si="18"/>
        <v>#DIV/0!</v>
      </c>
      <c r="F105" s="3"/>
      <c r="G105" s="3"/>
      <c r="H105">
        <f t="shared" si="29"/>
        <v>0</v>
      </c>
      <c r="L105">
        <f t="shared" si="26"/>
        <v>0</v>
      </c>
      <c r="M105">
        <f t="shared" si="27"/>
        <v>0</v>
      </c>
      <c r="O105">
        <f t="shared" si="28"/>
        <v>0</v>
      </c>
    </row>
    <row r="106" spans="2:15" x14ac:dyDescent="0.25">
      <c r="B106" s="3"/>
      <c r="C106" s="3"/>
      <c r="D106" s="3"/>
      <c r="E106" s="2" t="e">
        <f t="shared" si="18"/>
        <v>#DIV/0!</v>
      </c>
      <c r="F106" s="3"/>
      <c r="G106" s="3"/>
      <c r="H106">
        <f t="shared" si="29"/>
        <v>0</v>
      </c>
      <c r="L106">
        <f t="shared" si="26"/>
        <v>0</v>
      </c>
      <c r="M106">
        <f t="shared" si="27"/>
        <v>0</v>
      </c>
      <c r="O106">
        <f t="shared" si="28"/>
        <v>0</v>
      </c>
    </row>
    <row r="107" spans="2:15" x14ac:dyDescent="0.25">
      <c r="B107" s="3"/>
      <c r="C107" s="3"/>
      <c r="D107" s="3"/>
      <c r="E107" s="2" t="e">
        <f t="shared" si="18"/>
        <v>#DIV/0!</v>
      </c>
      <c r="F107" s="3"/>
      <c r="G107" s="3"/>
      <c r="H107">
        <f t="shared" si="29"/>
        <v>0</v>
      </c>
      <c r="L107">
        <f t="shared" si="26"/>
        <v>0</v>
      </c>
      <c r="M107">
        <f t="shared" si="27"/>
        <v>0</v>
      </c>
      <c r="O107">
        <f t="shared" si="28"/>
        <v>0</v>
      </c>
    </row>
    <row r="108" spans="2:15" x14ac:dyDescent="0.25">
      <c r="B108" s="3"/>
      <c r="C108" s="3"/>
      <c r="D108" s="3"/>
      <c r="E108" s="2" t="e">
        <f t="shared" si="18"/>
        <v>#DIV/0!</v>
      </c>
      <c r="F108" s="3"/>
      <c r="G108" s="3"/>
      <c r="H108">
        <f t="shared" si="29"/>
        <v>0</v>
      </c>
      <c r="L108">
        <f t="shared" si="26"/>
        <v>0</v>
      </c>
      <c r="M108">
        <f t="shared" si="27"/>
        <v>0</v>
      </c>
      <c r="O108">
        <f t="shared" si="28"/>
        <v>0</v>
      </c>
    </row>
    <row r="109" spans="2:15" x14ac:dyDescent="0.25">
      <c r="B109" s="3"/>
      <c r="C109" s="3"/>
      <c r="D109" s="3"/>
      <c r="E109" s="2" t="e">
        <f t="shared" si="18"/>
        <v>#DIV/0!</v>
      </c>
      <c r="F109" s="3"/>
      <c r="G109" s="3"/>
      <c r="H109">
        <f t="shared" si="29"/>
        <v>0</v>
      </c>
      <c r="L109">
        <f t="shared" si="26"/>
        <v>0</v>
      </c>
      <c r="M109">
        <f t="shared" si="27"/>
        <v>0</v>
      </c>
      <c r="O109">
        <f t="shared" si="28"/>
        <v>0</v>
      </c>
    </row>
    <row r="110" spans="2:15" x14ac:dyDescent="0.25">
      <c r="B110" s="3"/>
      <c r="C110" s="3"/>
      <c r="D110" s="3"/>
      <c r="E110" s="2" t="e">
        <f t="shared" si="18"/>
        <v>#DIV/0!</v>
      </c>
      <c r="F110" s="3"/>
      <c r="G110" s="3"/>
      <c r="H110">
        <f t="shared" si="29"/>
        <v>0</v>
      </c>
      <c r="L110">
        <f t="shared" si="26"/>
        <v>0</v>
      </c>
      <c r="M110">
        <f t="shared" si="27"/>
        <v>0</v>
      </c>
      <c r="O110">
        <f t="shared" si="28"/>
        <v>0</v>
      </c>
    </row>
    <row r="111" spans="2:15" x14ac:dyDescent="0.25">
      <c r="B111" s="3"/>
      <c r="C111" s="3"/>
      <c r="D111" s="3"/>
      <c r="E111" s="2" t="e">
        <f t="shared" si="18"/>
        <v>#DIV/0!</v>
      </c>
      <c r="F111" s="3"/>
      <c r="G111" s="3"/>
      <c r="H111">
        <f t="shared" si="29"/>
        <v>0</v>
      </c>
      <c r="L111">
        <f t="shared" si="26"/>
        <v>0</v>
      </c>
      <c r="M111">
        <f t="shared" si="27"/>
        <v>0</v>
      </c>
      <c r="O111">
        <f t="shared" si="28"/>
        <v>0</v>
      </c>
    </row>
    <row r="112" spans="2:15" x14ac:dyDescent="0.25">
      <c r="B112" s="3"/>
      <c r="C112" s="3"/>
      <c r="D112" s="3"/>
      <c r="E112" s="2" t="e">
        <f t="shared" si="18"/>
        <v>#DIV/0!</v>
      </c>
      <c r="F112" s="3"/>
      <c r="G112" s="3"/>
      <c r="H112">
        <f t="shared" si="29"/>
        <v>0</v>
      </c>
      <c r="L112">
        <f t="shared" si="26"/>
        <v>0</v>
      </c>
      <c r="M112">
        <f t="shared" si="27"/>
        <v>0</v>
      </c>
      <c r="O112">
        <f t="shared" si="28"/>
        <v>0</v>
      </c>
    </row>
    <row r="113" spans="2:15" x14ac:dyDescent="0.25">
      <c r="B113" s="3"/>
      <c r="C113" s="3"/>
      <c r="D113" s="3"/>
      <c r="E113" s="2" t="e">
        <f t="shared" si="18"/>
        <v>#DIV/0!</v>
      </c>
      <c r="F113" s="3"/>
      <c r="G113" s="3"/>
      <c r="H113">
        <f t="shared" si="29"/>
        <v>0</v>
      </c>
      <c r="L113">
        <f t="shared" si="26"/>
        <v>0</v>
      </c>
      <c r="M113">
        <f t="shared" si="27"/>
        <v>0</v>
      </c>
      <c r="O113">
        <f t="shared" si="28"/>
        <v>0</v>
      </c>
    </row>
    <row r="114" spans="2:15" x14ac:dyDescent="0.25">
      <c r="B114" s="3"/>
      <c r="C114" s="3"/>
      <c r="D114" s="3"/>
      <c r="E114" s="2" t="e">
        <f t="shared" si="18"/>
        <v>#DIV/0!</v>
      </c>
      <c r="F114" s="3"/>
      <c r="G114" s="3"/>
      <c r="H114">
        <f t="shared" si="29"/>
        <v>0</v>
      </c>
      <c r="L114">
        <f t="shared" si="26"/>
        <v>0</v>
      </c>
      <c r="M114">
        <f t="shared" si="27"/>
        <v>0</v>
      </c>
      <c r="O114">
        <f t="shared" si="28"/>
        <v>0</v>
      </c>
    </row>
    <row r="115" spans="2:15" x14ac:dyDescent="0.25">
      <c r="B115" s="3"/>
      <c r="C115" s="3"/>
      <c r="D115" s="3"/>
      <c r="E115" s="2" t="e">
        <f t="shared" si="18"/>
        <v>#DIV/0!</v>
      </c>
      <c r="F115" s="3"/>
      <c r="G115" s="3"/>
      <c r="H115">
        <f t="shared" si="29"/>
        <v>0</v>
      </c>
      <c r="L115">
        <f t="shared" si="26"/>
        <v>0</v>
      </c>
      <c r="M115">
        <f t="shared" si="27"/>
        <v>0</v>
      </c>
      <c r="O115">
        <f t="shared" si="28"/>
        <v>0</v>
      </c>
    </row>
    <row r="116" spans="2:15" x14ac:dyDescent="0.25">
      <c r="B116" s="3"/>
      <c r="C116" s="3"/>
      <c r="D116" s="3"/>
      <c r="E116" s="2" t="e">
        <f t="shared" si="18"/>
        <v>#DIV/0!</v>
      </c>
      <c r="F116" s="3"/>
      <c r="G116" s="3"/>
      <c r="H116">
        <f t="shared" si="29"/>
        <v>0</v>
      </c>
      <c r="L116">
        <f t="shared" si="26"/>
        <v>0</v>
      </c>
      <c r="M116">
        <f t="shared" si="27"/>
        <v>0</v>
      </c>
      <c r="O116">
        <f t="shared" si="28"/>
        <v>0</v>
      </c>
    </row>
    <row r="117" spans="2:15" x14ac:dyDescent="0.25">
      <c r="B117" s="3"/>
      <c r="C117" s="3"/>
      <c r="D117" s="3"/>
      <c r="E117" s="2" t="e">
        <f t="shared" si="18"/>
        <v>#DIV/0!</v>
      </c>
      <c r="F117" s="3"/>
      <c r="G117" s="3"/>
      <c r="H117">
        <f t="shared" si="29"/>
        <v>0</v>
      </c>
      <c r="L117">
        <f t="shared" si="26"/>
        <v>0</v>
      </c>
      <c r="M117">
        <f t="shared" si="27"/>
        <v>0</v>
      </c>
      <c r="O117">
        <f t="shared" si="28"/>
        <v>0</v>
      </c>
    </row>
    <row r="118" spans="2:15" x14ac:dyDescent="0.25">
      <c r="B118" s="3"/>
      <c r="C118" s="3"/>
      <c r="D118" s="3"/>
      <c r="E118" s="2" t="e">
        <f t="shared" si="18"/>
        <v>#DIV/0!</v>
      </c>
      <c r="F118" s="3"/>
      <c r="G118" s="3"/>
      <c r="H118">
        <f t="shared" si="29"/>
        <v>0</v>
      </c>
      <c r="L118">
        <f t="shared" si="26"/>
        <v>0</v>
      </c>
      <c r="M118">
        <f t="shared" si="27"/>
        <v>0</v>
      </c>
      <c r="O118">
        <f t="shared" si="28"/>
        <v>0</v>
      </c>
    </row>
    <row r="119" spans="2:15" x14ac:dyDescent="0.25">
      <c r="B119" s="3"/>
      <c r="C119" s="3"/>
      <c r="D119" s="3"/>
      <c r="E119" s="2" t="e">
        <f t="shared" si="18"/>
        <v>#DIV/0!</v>
      </c>
      <c r="F119" s="3"/>
      <c r="G119" s="3"/>
      <c r="H119">
        <f t="shared" si="29"/>
        <v>0</v>
      </c>
      <c r="L119">
        <f t="shared" si="26"/>
        <v>0</v>
      </c>
      <c r="M119">
        <f t="shared" si="27"/>
        <v>0</v>
      </c>
      <c r="O119">
        <f t="shared" si="28"/>
        <v>0</v>
      </c>
    </row>
    <row r="120" spans="2:15" x14ac:dyDescent="0.25">
      <c r="B120" s="3"/>
      <c r="C120" s="3"/>
      <c r="D120" s="3"/>
      <c r="E120" s="2" t="e">
        <f t="shared" si="18"/>
        <v>#DIV/0!</v>
      </c>
      <c r="F120" s="3"/>
      <c r="G120" s="3"/>
      <c r="H120">
        <f t="shared" si="29"/>
        <v>0</v>
      </c>
      <c r="L120">
        <f t="shared" si="26"/>
        <v>0</v>
      </c>
      <c r="M120">
        <f t="shared" si="27"/>
        <v>0</v>
      </c>
      <c r="O120">
        <f t="shared" si="28"/>
        <v>0</v>
      </c>
    </row>
    <row r="121" spans="2:15" x14ac:dyDescent="0.25">
      <c r="B121" s="3"/>
      <c r="C121" s="3"/>
      <c r="D121" s="3"/>
      <c r="E121" s="2" t="e">
        <f t="shared" si="18"/>
        <v>#DIV/0!</v>
      </c>
      <c r="F121" s="3"/>
      <c r="G121" s="3"/>
      <c r="H121">
        <f t="shared" si="29"/>
        <v>0</v>
      </c>
      <c r="L121">
        <f t="shared" si="26"/>
        <v>0</v>
      </c>
      <c r="M121">
        <f t="shared" si="27"/>
        <v>0</v>
      </c>
      <c r="O121">
        <f t="shared" si="28"/>
        <v>0</v>
      </c>
    </row>
    <row r="122" spans="2:15" x14ac:dyDescent="0.25">
      <c r="B122" s="3"/>
      <c r="C122" s="3"/>
      <c r="D122" s="3"/>
      <c r="E122" s="2" t="e">
        <f t="shared" si="18"/>
        <v>#DIV/0!</v>
      </c>
      <c r="F122" s="3"/>
      <c r="G122" s="3"/>
      <c r="H122">
        <f t="shared" si="29"/>
        <v>0</v>
      </c>
      <c r="L122">
        <f t="shared" si="26"/>
        <v>0</v>
      </c>
      <c r="M122">
        <f t="shared" si="27"/>
        <v>0</v>
      </c>
      <c r="O122">
        <f t="shared" si="28"/>
        <v>0</v>
      </c>
    </row>
    <row r="123" spans="2:15" x14ac:dyDescent="0.25">
      <c r="B123" s="3"/>
      <c r="C123" s="3"/>
      <c r="D123" s="3"/>
      <c r="E123" s="2" t="e">
        <f t="shared" si="18"/>
        <v>#DIV/0!</v>
      </c>
      <c r="F123" s="3"/>
      <c r="G123" s="3"/>
      <c r="H123">
        <f t="shared" si="29"/>
        <v>0</v>
      </c>
      <c r="L123">
        <f t="shared" si="26"/>
        <v>0</v>
      </c>
      <c r="M123">
        <f t="shared" si="27"/>
        <v>0</v>
      </c>
      <c r="O123">
        <f t="shared" si="28"/>
        <v>0</v>
      </c>
    </row>
    <row r="124" spans="2:15" x14ac:dyDescent="0.25">
      <c r="B124" s="3"/>
      <c r="C124" s="3"/>
      <c r="D124" s="3"/>
      <c r="E124" s="2" t="e">
        <f t="shared" si="18"/>
        <v>#DIV/0!</v>
      </c>
      <c r="F124" s="3"/>
      <c r="G124" s="3"/>
      <c r="H124">
        <f t="shared" si="29"/>
        <v>0</v>
      </c>
      <c r="L124">
        <f t="shared" si="26"/>
        <v>0</v>
      </c>
      <c r="M124">
        <f t="shared" si="27"/>
        <v>0</v>
      </c>
      <c r="O124">
        <f t="shared" si="28"/>
        <v>0</v>
      </c>
    </row>
    <row r="125" spans="2:15" x14ac:dyDescent="0.25">
      <c r="B125" s="3"/>
      <c r="C125" s="3"/>
      <c r="D125" s="3"/>
      <c r="E125" s="2" t="e">
        <f t="shared" si="18"/>
        <v>#DIV/0!</v>
      </c>
      <c r="F125" s="3"/>
      <c r="G125" s="3"/>
      <c r="H125">
        <f t="shared" si="29"/>
        <v>0</v>
      </c>
      <c r="L125">
        <f t="shared" si="26"/>
        <v>0</v>
      </c>
      <c r="M125">
        <f t="shared" si="27"/>
        <v>0</v>
      </c>
      <c r="O125">
        <f t="shared" si="28"/>
        <v>0</v>
      </c>
    </row>
    <row r="126" spans="2:15" x14ac:dyDescent="0.25">
      <c r="B126" s="3"/>
      <c r="C126" s="3"/>
      <c r="D126" s="3"/>
      <c r="E126" s="2" t="e">
        <f t="shared" si="18"/>
        <v>#DIV/0!</v>
      </c>
      <c r="F126" s="3"/>
      <c r="G126" s="3"/>
      <c r="H126">
        <f t="shared" si="29"/>
        <v>0</v>
      </c>
      <c r="L126">
        <f t="shared" si="26"/>
        <v>0</v>
      </c>
      <c r="M126">
        <f t="shared" si="27"/>
        <v>0</v>
      </c>
      <c r="O126">
        <f t="shared" si="28"/>
        <v>0</v>
      </c>
    </row>
    <row r="127" spans="2:15" ht="15.75" customHeight="1" x14ac:dyDescent="0.25">
      <c r="B127" s="3"/>
      <c r="C127" s="3"/>
      <c r="D127" s="3"/>
      <c r="E127" s="2" t="e">
        <f t="shared" si="18"/>
        <v>#DIV/0!</v>
      </c>
      <c r="F127" s="3"/>
      <c r="G127" s="3"/>
      <c r="H127">
        <f>F127-G127</f>
        <v>0</v>
      </c>
      <c r="L127">
        <f t="shared" si="26"/>
        <v>0</v>
      </c>
      <c r="M127">
        <f t="shared" si="27"/>
        <v>0</v>
      </c>
      <c r="O127">
        <f t="shared" si="28"/>
        <v>0</v>
      </c>
    </row>
    <row r="128" spans="2:15" ht="15" customHeight="1" x14ac:dyDescent="0.25">
      <c r="B128" s="3"/>
      <c r="C128" s="3"/>
      <c r="D128" s="3"/>
      <c r="E128" s="2" t="e">
        <f t="shared" si="18"/>
        <v>#DIV/0!</v>
      </c>
      <c r="F128" s="3"/>
      <c r="G128" s="3"/>
      <c r="H128">
        <f t="shared" ref="H128:H191" si="31">F128-G128</f>
        <v>0</v>
      </c>
      <c r="L128">
        <f t="shared" si="26"/>
        <v>0</v>
      </c>
      <c r="M128">
        <f t="shared" si="27"/>
        <v>0</v>
      </c>
      <c r="O128">
        <f t="shared" si="28"/>
        <v>0</v>
      </c>
    </row>
    <row r="129" spans="2:15" x14ac:dyDescent="0.25">
      <c r="B129" s="3"/>
      <c r="C129" s="3"/>
      <c r="D129" s="3"/>
      <c r="E129" s="2" t="e">
        <f t="shared" si="18"/>
        <v>#DIV/0!</v>
      </c>
      <c r="F129" s="3"/>
      <c r="G129" s="3"/>
      <c r="H129">
        <f t="shared" si="31"/>
        <v>0</v>
      </c>
      <c r="L129">
        <f t="shared" si="26"/>
        <v>0</v>
      </c>
      <c r="M129">
        <f t="shared" si="27"/>
        <v>0</v>
      </c>
      <c r="O129">
        <f t="shared" si="28"/>
        <v>0</v>
      </c>
    </row>
    <row r="130" spans="2:15" x14ac:dyDescent="0.25">
      <c r="B130" s="3"/>
      <c r="C130" s="3"/>
      <c r="D130" s="3"/>
      <c r="E130" s="2" t="e">
        <f t="shared" si="18"/>
        <v>#DIV/0!</v>
      </c>
      <c r="H130">
        <f t="shared" si="31"/>
        <v>0</v>
      </c>
      <c r="L130">
        <v>0</v>
      </c>
      <c r="M130">
        <f t="shared" si="27"/>
        <v>0</v>
      </c>
      <c r="O130">
        <f t="shared" si="28"/>
        <v>0</v>
      </c>
    </row>
    <row r="131" spans="2:15" ht="14.25" customHeight="1" x14ac:dyDescent="0.25">
      <c r="B131" s="3"/>
      <c r="C131" s="3"/>
      <c r="D131" s="3"/>
      <c r="E131" s="2" t="e">
        <f t="shared" si="18"/>
        <v>#DIV/0!</v>
      </c>
      <c r="H131">
        <f t="shared" si="31"/>
        <v>0</v>
      </c>
      <c r="L131">
        <v>0</v>
      </c>
      <c r="M131">
        <f t="shared" si="27"/>
        <v>0</v>
      </c>
      <c r="O131">
        <f t="shared" si="28"/>
        <v>0</v>
      </c>
    </row>
    <row r="132" spans="2:15" x14ac:dyDescent="0.25">
      <c r="B132" s="3"/>
      <c r="C132" s="3"/>
      <c r="D132" s="3"/>
      <c r="E132" s="2" t="e">
        <f t="shared" si="18"/>
        <v>#DIV/0!</v>
      </c>
      <c r="H132">
        <f t="shared" si="31"/>
        <v>0</v>
      </c>
      <c r="L132">
        <f t="shared" ref="L132:L139" si="32">B132*10</f>
        <v>0</v>
      </c>
      <c r="M132">
        <f t="shared" si="27"/>
        <v>0</v>
      </c>
      <c r="O132">
        <f t="shared" si="28"/>
        <v>0</v>
      </c>
    </row>
    <row r="133" spans="2:15" x14ac:dyDescent="0.25">
      <c r="B133" s="3"/>
      <c r="C133" s="3"/>
      <c r="D133" s="3"/>
      <c r="E133" s="2" t="e">
        <f t="shared" si="18"/>
        <v>#DIV/0!</v>
      </c>
      <c r="H133">
        <f t="shared" si="31"/>
        <v>0</v>
      </c>
      <c r="L133">
        <f t="shared" si="32"/>
        <v>0</v>
      </c>
      <c r="M133">
        <f t="shared" si="27"/>
        <v>0</v>
      </c>
      <c r="O133">
        <f>SUM(I133:N133)</f>
        <v>0</v>
      </c>
    </row>
    <row r="134" spans="2:15" x14ac:dyDescent="0.25">
      <c r="B134" s="3"/>
      <c r="C134" s="3"/>
      <c r="D134" s="3"/>
      <c r="E134" s="2" t="e">
        <f t="shared" si="18"/>
        <v>#DIV/0!</v>
      </c>
      <c r="H134">
        <f t="shared" si="31"/>
        <v>0</v>
      </c>
      <c r="L134">
        <f t="shared" si="32"/>
        <v>0</v>
      </c>
      <c r="M134">
        <f t="shared" si="27"/>
        <v>0</v>
      </c>
      <c r="O134">
        <f t="shared" ref="O134:O197" si="33">SUM(I134:N134)</f>
        <v>0</v>
      </c>
    </row>
    <row r="135" spans="2:15" x14ac:dyDescent="0.25">
      <c r="B135" s="3"/>
      <c r="C135" s="3"/>
      <c r="D135" s="3"/>
      <c r="E135" s="2" t="e">
        <f t="shared" si="18"/>
        <v>#DIV/0!</v>
      </c>
      <c r="L135">
        <f t="shared" si="32"/>
        <v>0</v>
      </c>
      <c r="M135">
        <f t="shared" si="27"/>
        <v>0</v>
      </c>
      <c r="O135">
        <f t="shared" si="33"/>
        <v>0</v>
      </c>
    </row>
    <row r="136" spans="2:15" x14ac:dyDescent="0.25">
      <c r="B136" s="3"/>
      <c r="C136" s="3"/>
      <c r="D136" s="3"/>
      <c r="E136" s="2" t="e">
        <f t="shared" si="18"/>
        <v>#DIV/0!</v>
      </c>
      <c r="H136">
        <f t="shared" ref="H136:H141" si="34">F136-G136</f>
        <v>0</v>
      </c>
      <c r="L136">
        <f t="shared" si="32"/>
        <v>0</v>
      </c>
      <c r="M136">
        <f t="shared" si="27"/>
        <v>0</v>
      </c>
      <c r="O136">
        <f t="shared" si="33"/>
        <v>0</v>
      </c>
    </row>
    <row r="137" spans="2:15" x14ac:dyDescent="0.25">
      <c r="B137" s="3"/>
      <c r="C137" s="3"/>
      <c r="D137" s="3"/>
      <c r="E137" s="2" t="e">
        <f t="shared" si="18"/>
        <v>#DIV/0!</v>
      </c>
      <c r="H137">
        <f t="shared" si="34"/>
        <v>0</v>
      </c>
      <c r="L137">
        <f t="shared" si="32"/>
        <v>0</v>
      </c>
      <c r="M137">
        <f t="shared" si="27"/>
        <v>0</v>
      </c>
      <c r="O137">
        <f t="shared" si="33"/>
        <v>0</v>
      </c>
    </row>
    <row r="138" spans="2:15" x14ac:dyDescent="0.25">
      <c r="B138" s="3"/>
      <c r="C138" s="3"/>
      <c r="D138" s="3"/>
      <c r="E138" s="2" t="e">
        <f t="shared" si="18"/>
        <v>#DIV/0!</v>
      </c>
      <c r="H138">
        <f t="shared" si="34"/>
        <v>0</v>
      </c>
      <c r="L138">
        <f t="shared" si="32"/>
        <v>0</v>
      </c>
      <c r="M138">
        <f t="shared" si="27"/>
        <v>0</v>
      </c>
      <c r="O138">
        <f t="shared" si="33"/>
        <v>0</v>
      </c>
    </row>
    <row r="139" spans="2:15" x14ac:dyDescent="0.25">
      <c r="B139" s="3"/>
      <c r="C139" s="3"/>
      <c r="D139" s="3"/>
      <c r="E139" s="2" t="e">
        <f t="shared" si="18"/>
        <v>#DIV/0!</v>
      </c>
      <c r="H139">
        <f t="shared" si="34"/>
        <v>0</v>
      </c>
      <c r="L139">
        <f t="shared" si="32"/>
        <v>0</v>
      </c>
      <c r="M139">
        <f t="shared" si="27"/>
        <v>0</v>
      </c>
      <c r="O139">
        <f t="shared" si="33"/>
        <v>0</v>
      </c>
    </row>
    <row r="140" spans="2:15" ht="14.25" customHeight="1" x14ac:dyDescent="0.25">
      <c r="B140" s="3"/>
      <c r="C140" s="3"/>
      <c r="D140" s="3"/>
      <c r="E140" s="2" t="e">
        <f t="shared" ref="E140:E203" si="35">(B140)/(B140+C140+D140)</f>
        <v>#DIV/0!</v>
      </c>
      <c r="H140">
        <f t="shared" si="34"/>
        <v>0</v>
      </c>
      <c r="L140">
        <v>0</v>
      </c>
      <c r="M140">
        <f t="shared" si="27"/>
        <v>0</v>
      </c>
      <c r="O140">
        <f t="shared" si="33"/>
        <v>0</v>
      </c>
    </row>
    <row r="141" spans="2:15" x14ac:dyDescent="0.25">
      <c r="B141" s="3"/>
      <c r="C141" s="3"/>
      <c r="D141" s="3"/>
      <c r="E141" s="2" t="e">
        <f t="shared" si="35"/>
        <v>#DIV/0!</v>
      </c>
      <c r="H141">
        <f t="shared" si="34"/>
        <v>0</v>
      </c>
      <c r="L141">
        <f t="shared" ref="L141:L204" si="36">B141*10</f>
        <v>0</v>
      </c>
      <c r="M141">
        <f t="shared" si="27"/>
        <v>0</v>
      </c>
      <c r="O141">
        <f t="shared" si="33"/>
        <v>0</v>
      </c>
    </row>
    <row r="142" spans="2:15" x14ac:dyDescent="0.25">
      <c r="B142" s="3"/>
      <c r="C142" s="3"/>
      <c r="D142" s="3"/>
      <c r="E142" s="2" t="e">
        <f t="shared" si="35"/>
        <v>#DIV/0!</v>
      </c>
      <c r="H142">
        <f t="shared" si="31"/>
        <v>0</v>
      </c>
      <c r="L142">
        <f t="shared" si="36"/>
        <v>0</v>
      </c>
      <c r="M142">
        <f t="shared" si="27"/>
        <v>0</v>
      </c>
      <c r="O142">
        <f t="shared" si="33"/>
        <v>0</v>
      </c>
    </row>
    <row r="143" spans="2:15" x14ac:dyDescent="0.25">
      <c r="B143" s="3"/>
      <c r="C143" s="3"/>
      <c r="D143" s="3"/>
      <c r="E143" s="2" t="e">
        <f t="shared" si="35"/>
        <v>#DIV/0!</v>
      </c>
      <c r="H143">
        <f t="shared" si="31"/>
        <v>0</v>
      </c>
      <c r="L143">
        <f t="shared" si="36"/>
        <v>0</v>
      </c>
      <c r="M143">
        <f t="shared" si="27"/>
        <v>0</v>
      </c>
      <c r="O143">
        <f t="shared" si="33"/>
        <v>0</v>
      </c>
    </row>
    <row r="144" spans="2:15" x14ac:dyDescent="0.25">
      <c r="B144" s="3"/>
      <c r="C144" s="3"/>
      <c r="D144" s="3"/>
      <c r="E144" s="2" t="e">
        <f t="shared" si="35"/>
        <v>#DIV/0!</v>
      </c>
      <c r="H144">
        <f t="shared" si="31"/>
        <v>0</v>
      </c>
      <c r="L144">
        <f t="shared" si="36"/>
        <v>0</v>
      </c>
      <c r="M144">
        <f t="shared" si="27"/>
        <v>0</v>
      </c>
      <c r="O144">
        <f t="shared" si="33"/>
        <v>0</v>
      </c>
    </row>
    <row r="145" spans="2:15" ht="14.25" customHeight="1" x14ac:dyDescent="0.25">
      <c r="B145" s="3"/>
      <c r="C145" s="3"/>
      <c r="D145" s="3"/>
      <c r="E145" s="2" t="e">
        <f t="shared" si="35"/>
        <v>#DIV/0!</v>
      </c>
      <c r="H145">
        <f t="shared" si="31"/>
        <v>0</v>
      </c>
      <c r="L145">
        <v>0</v>
      </c>
      <c r="M145">
        <f t="shared" si="27"/>
        <v>0</v>
      </c>
      <c r="O145">
        <f t="shared" si="33"/>
        <v>0</v>
      </c>
    </row>
    <row r="146" spans="2:15" ht="14.25" customHeight="1" x14ac:dyDescent="0.25">
      <c r="B146" s="3"/>
      <c r="C146" s="3"/>
      <c r="D146" s="3"/>
      <c r="E146" s="2" t="e">
        <f t="shared" si="35"/>
        <v>#DIV/0!</v>
      </c>
      <c r="H146">
        <f t="shared" si="31"/>
        <v>0</v>
      </c>
      <c r="L146">
        <v>0</v>
      </c>
      <c r="M146">
        <f t="shared" si="27"/>
        <v>0</v>
      </c>
      <c r="O146">
        <f t="shared" si="33"/>
        <v>0</v>
      </c>
    </row>
    <row r="147" spans="2:15" x14ac:dyDescent="0.25">
      <c r="B147" s="3"/>
      <c r="C147" s="3"/>
      <c r="D147" s="3"/>
      <c r="E147" s="2" t="e">
        <f t="shared" si="35"/>
        <v>#DIV/0!</v>
      </c>
      <c r="H147">
        <f t="shared" si="31"/>
        <v>0</v>
      </c>
      <c r="L147">
        <f t="shared" ref="L147" si="37">B147*10</f>
        <v>0</v>
      </c>
      <c r="M147">
        <f t="shared" si="27"/>
        <v>0</v>
      </c>
      <c r="O147">
        <f t="shared" si="33"/>
        <v>0</v>
      </c>
    </row>
    <row r="148" spans="2:15" x14ac:dyDescent="0.25">
      <c r="B148" s="3"/>
      <c r="C148" s="3"/>
      <c r="D148" s="3"/>
      <c r="E148" s="2" t="e">
        <f t="shared" si="35"/>
        <v>#DIV/0!</v>
      </c>
      <c r="H148">
        <f t="shared" si="31"/>
        <v>0</v>
      </c>
      <c r="L148">
        <f t="shared" si="36"/>
        <v>0</v>
      </c>
      <c r="M148">
        <f t="shared" si="27"/>
        <v>0</v>
      </c>
      <c r="O148">
        <f t="shared" si="33"/>
        <v>0</v>
      </c>
    </row>
    <row r="149" spans="2:15" x14ac:dyDescent="0.25">
      <c r="B149" s="3"/>
      <c r="C149" s="3"/>
      <c r="D149" s="3"/>
      <c r="E149" s="2" t="e">
        <f t="shared" si="35"/>
        <v>#DIV/0!</v>
      </c>
      <c r="H149">
        <f t="shared" si="31"/>
        <v>0</v>
      </c>
      <c r="L149">
        <f t="shared" si="36"/>
        <v>0</v>
      </c>
      <c r="M149">
        <f t="shared" si="27"/>
        <v>0</v>
      </c>
      <c r="O149">
        <f t="shared" si="33"/>
        <v>0</v>
      </c>
    </row>
    <row r="150" spans="2:15" x14ac:dyDescent="0.25">
      <c r="B150" s="3"/>
      <c r="C150" s="3"/>
      <c r="D150" s="3"/>
      <c r="E150" s="2" t="e">
        <f t="shared" si="35"/>
        <v>#DIV/0!</v>
      </c>
      <c r="H150">
        <f t="shared" si="31"/>
        <v>0</v>
      </c>
      <c r="L150">
        <f t="shared" si="36"/>
        <v>0</v>
      </c>
      <c r="M150">
        <f t="shared" si="27"/>
        <v>0</v>
      </c>
      <c r="O150">
        <f t="shared" si="33"/>
        <v>0</v>
      </c>
    </row>
    <row r="151" spans="2:15" x14ac:dyDescent="0.25">
      <c r="B151" s="3"/>
      <c r="C151" s="3"/>
      <c r="D151" s="3"/>
      <c r="E151" s="2" t="e">
        <f t="shared" si="35"/>
        <v>#DIV/0!</v>
      </c>
      <c r="H151">
        <f t="shared" si="31"/>
        <v>0</v>
      </c>
      <c r="L151">
        <f t="shared" si="36"/>
        <v>0</v>
      </c>
      <c r="M151">
        <f t="shared" si="27"/>
        <v>0</v>
      </c>
      <c r="O151">
        <f t="shared" si="33"/>
        <v>0</v>
      </c>
    </row>
    <row r="152" spans="2:15" x14ac:dyDescent="0.25">
      <c r="B152" s="3"/>
      <c r="C152" s="3"/>
      <c r="D152" s="3"/>
      <c r="E152" s="2" t="e">
        <f t="shared" si="35"/>
        <v>#DIV/0!</v>
      </c>
      <c r="H152">
        <f t="shared" si="31"/>
        <v>0</v>
      </c>
      <c r="L152">
        <f t="shared" si="36"/>
        <v>0</v>
      </c>
      <c r="M152">
        <f t="shared" si="27"/>
        <v>0</v>
      </c>
      <c r="O152">
        <f t="shared" si="33"/>
        <v>0</v>
      </c>
    </row>
    <row r="153" spans="2:15" x14ac:dyDescent="0.25">
      <c r="B153" s="3"/>
      <c r="C153" s="3"/>
      <c r="D153" s="3"/>
      <c r="E153" s="2" t="e">
        <f t="shared" si="35"/>
        <v>#DIV/0!</v>
      </c>
      <c r="H153">
        <f t="shared" si="31"/>
        <v>0</v>
      </c>
      <c r="L153">
        <f t="shared" si="36"/>
        <v>0</v>
      </c>
      <c r="M153">
        <f t="shared" si="27"/>
        <v>0</v>
      </c>
      <c r="O153">
        <f t="shared" si="33"/>
        <v>0</v>
      </c>
    </row>
    <row r="154" spans="2:15" x14ac:dyDescent="0.25">
      <c r="B154" s="3"/>
      <c r="C154" s="3"/>
      <c r="D154" s="3"/>
      <c r="E154" s="2" t="e">
        <f t="shared" si="35"/>
        <v>#DIV/0!</v>
      </c>
      <c r="H154">
        <f t="shared" si="31"/>
        <v>0</v>
      </c>
      <c r="L154">
        <f t="shared" si="36"/>
        <v>0</v>
      </c>
      <c r="M154">
        <f t="shared" si="27"/>
        <v>0</v>
      </c>
      <c r="O154">
        <f t="shared" si="33"/>
        <v>0</v>
      </c>
    </row>
    <row r="155" spans="2:15" x14ac:dyDescent="0.25">
      <c r="B155" s="3"/>
      <c r="C155" s="3"/>
      <c r="D155" s="3"/>
      <c r="E155" s="2" t="e">
        <f t="shared" si="35"/>
        <v>#DIV/0!</v>
      </c>
      <c r="H155">
        <f t="shared" si="31"/>
        <v>0</v>
      </c>
      <c r="L155">
        <f t="shared" si="36"/>
        <v>0</v>
      </c>
      <c r="M155">
        <f t="shared" si="27"/>
        <v>0</v>
      </c>
      <c r="O155">
        <f t="shared" si="33"/>
        <v>0</v>
      </c>
    </row>
    <row r="156" spans="2:15" ht="14.25" customHeight="1" x14ac:dyDescent="0.25">
      <c r="B156" s="3"/>
      <c r="C156" s="3"/>
      <c r="D156" s="3"/>
      <c r="E156" s="2" t="e">
        <f t="shared" si="35"/>
        <v>#DIV/0!</v>
      </c>
      <c r="H156">
        <f t="shared" si="31"/>
        <v>0</v>
      </c>
      <c r="L156">
        <v>0</v>
      </c>
      <c r="M156">
        <f t="shared" si="27"/>
        <v>0</v>
      </c>
      <c r="O156">
        <f t="shared" si="33"/>
        <v>0</v>
      </c>
    </row>
    <row r="157" spans="2:15" ht="14.25" customHeight="1" x14ac:dyDescent="0.25">
      <c r="B157" s="3"/>
      <c r="C157" s="3"/>
      <c r="D157" s="3"/>
      <c r="E157" s="2" t="e">
        <f t="shared" si="35"/>
        <v>#DIV/0!</v>
      </c>
      <c r="H157">
        <f t="shared" si="31"/>
        <v>0</v>
      </c>
      <c r="L157">
        <v>0</v>
      </c>
      <c r="M157">
        <f t="shared" si="27"/>
        <v>0</v>
      </c>
      <c r="O157">
        <f t="shared" si="33"/>
        <v>0</v>
      </c>
    </row>
    <row r="158" spans="2:15" x14ac:dyDescent="0.25">
      <c r="B158" s="3"/>
      <c r="C158" s="3"/>
      <c r="D158" s="3"/>
      <c r="E158" s="2" t="e">
        <f t="shared" si="35"/>
        <v>#DIV/0!</v>
      </c>
      <c r="H158">
        <f t="shared" si="31"/>
        <v>0</v>
      </c>
      <c r="L158">
        <f t="shared" si="36"/>
        <v>0</v>
      </c>
      <c r="M158">
        <f t="shared" si="27"/>
        <v>0</v>
      </c>
      <c r="O158">
        <f t="shared" si="33"/>
        <v>0</v>
      </c>
    </row>
    <row r="159" spans="2:15" ht="14.25" customHeight="1" x14ac:dyDescent="0.25">
      <c r="B159" s="3"/>
      <c r="C159" s="3"/>
      <c r="D159" s="3"/>
      <c r="E159" s="2" t="e">
        <f t="shared" si="35"/>
        <v>#DIV/0!</v>
      </c>
      <c r="H159">
        <f t="shared" si="31"/>
        <v>0</v>
      </c>
      <c r="L159">
        <v>0</v>
      </c>
      <c r="M159">
        <f t="shared" si="27"/>
        <v>0</v>
      </c>
      <c r="O159">
        <f t="shared" si="33"/>
        <v>0</v>
      </c>
    </row>
    <row r="160" spans="2:15" x14ac:dyDescent="0.25">
      <c r="B160" s="3"/>
      <c r="C160" s="3"/>
      <c r="D160" s="3"/>
      <c r="E160" s="2" t="e">
        <f t="shared" si="35"/>
        <v>#DIV/0!</v>
      </c>
      <c r="H160">
        <f t="shared" si="31"/>
        <v>0</v>
      </c>
      <c r="L160">
        <f t="shared" ref="L160:L162" si="38">B160*10</f>
        <v>0</v>
      </c>
      <c r="M160">
        <f t="shared" si="27"/>
        <v>0</v>
      </c>
      <c r="O160">
        <f t="shared" si="33"/>
        <v>0</v>
      </c>
    </row>
    <row r="161" spans="2:15" x14ac:dyDescent="0.25">
      <c r="B161" s="3"/>
      <c r="C161" s="3"/>
      <c r="D161" s="3"/>
      <c r="E161" s="2" t="e">
        <f t="shared" si="35"/>
        <v>#DIV/0!</v>
      </c>
      <c r="H161">
        <f t="shared" si="31"/>
        <v>0</v>
      </c>
      <c r="L161">
        <f t="shared" si="38"/>
        <v>0</v>
      </c>
      <c r="M161">
        <f t="shared" si="27"/>
        <v>0</v>
      </c>
      <c r="O161">
        <f t="shared" si="33"/>
        <v>0</v>
      </c>
    </row>
    <row r="162" spans="2:15" ht="16.5" customHeight="1" x14ac:dyDescent="0.25">
      <c r="B162" s="3"/>
      <c r="C162" s="3"/>
      <c r="D162" s="3"/>
      <c r="E162" s="2" t="e">
        <f t="shared" si="35"/>
        <v>#DIV/0!</v>
      </c>
      <c r="H162">
        <f t="shared" si="31"/>
        <v>0</v>
      </c>
      <c r="L162">
        <f t="shared" si="38"/>
        <v>0</v>
      </c>
      <c r="M162">
        <f t="shared" si="27"/>
        <v>0</v>
      </c>
      <c r="O162">
        <f t="shared" si="33"/>
        <v>0</v>
      </c>
    </row>
    <row r="163" spans="2:15" ht="14.25" customHeight="1" x14ac:dyDescent="0.25">
      <c r="B163" s="3"/>
      <c r="C163" s="3"/>
      <c r="D163" s="3"/>
      <c r="E163" s="2" t="e">
        <f t="shared" si="35"/>
        <v>#DIV/0!</v>
      </c>
      <c r="H163">
        <f t="shared" si="31"/>
        <v>0</v>
      </c>
      <c r="L163">
        <v>0</v>
      </c>
      <c r="M163">
        <f t="shared" si="27"/>
        <v>0</v>
      </c>
      <c r="O163">
        <f t="shared" si="33"/>
        <v>0</v>
      </c>
    </row>
    <row r="164" spans="2:15" x14ac:dyDescent="0.25">
      <c r="B164" s="3"/>
      <c r="C164" s="3"/>
      <c r="D164" s="3"/>
      <c r="E164" s="2" t="e">
        <f t="shared" si="35"/>
        <v>#DIV/0!</v>
      </c>
      <c r="H164">
        <f t="shared" si="31"/>
        <v>0</v>
      </c>
      <c r="L164">
        <f t="shared" ref="L164" si="39">B164*10</f>
        <v>0</v>
      </c>
      <c r="M164">
        <f t="shared" si="27"/>
        <v>0</v>
      </c>
      <c r="O164">
        <f t="shared" si="33"/>
        <v>0</v>
      </c>
    </row>
    <row r="165" spans="2:15" x14ac:dyDescent="0.25">
      <c r="B165" s="3"/>
      <c r="C165" s="3"/>
      <c r="D165" s="3"/>
      <c r="E165" s="2" t="e">
        <f t="shared" si="35"/>
        <v>#DIV/0!</v>
      </c>
      <c r="H165">
        <f t="shared" si="31"/>
        <v>0</v>
      </c>
      <c r="L165">
        <f t="shared" si="36"/>
        <v>0</v>
      </c>
      <c r="M165">
        <f t="shared" si="27"/>
        <v>0</v>
      </c>
      <c r="O165">
        <f t="shared" si="33"/>
        <v>0</v>
      </c>
    </row>
    <row r="166" spans="2:15" x14ac:dyDescent="0.25">
      <c r="B166" s="3"/>
      <c r="C166" s="3"/>
      <c r="D166" s="3"/>
      <c r="E166" s="2" t="e">
        <f t="shared" si="35"/>
        <v>#DIV/0!</v>
      </c>
      <c r="H166">
        <f t="shared" si="31"/>
        <v>0</v>
      </c>
      <c r="L166">
        <f t="shared" si="36"/>
        <v>0</v>
      </c>
      <c r="M166">
        <f t="shared" si="27"/>
        <v>0</v>
      </c>
      <c r="O166">
        <f t="shared" si="33"/>
        <v>0</v>
      </c>
    </row>
    <row r="167" spans="2:15" ht="14.25" customHeight="1" x14ac:dyDescent="0.25">
      <c r="B167" s="3"/>
      <c r="C167" s="3"/>
      <c r="D167" s="3"/>
      <c r="E167" s="2" t="e">
        <f t="shared" si="35"/>
        <v>#DIV/0!</v>
      </c>
      <c r="H167">
        <f t="shared" si="31"/>
        <v>0</v>
      </c>
      <c r="L167">
        <v>0</v>
      </c>
      <c r="M167">
        <f t="shared" si="27"/>
        <v>0</v>
      </c>
      <c r="O167">
        <f t="shared" si="33"/>
        <v>0</v>
      </c>
    </row>
    <row r="168" spans="2:15" x14ac:dyDescent="0.25">
      <c r="B168" s="3"/>
      <c r="C168" s="3"/>
      <c r="D168" s="3"/>
      <c r="E168" s="2" t="e">
        <f t="shared" si="35"/>
        <v>#DIV/0!</v>
      </c>
      <c r="H168">
        <f t="shared" si="31"/>
        <v>0</v>
      </c>
      <c r="L168">
        <f t="shared" si="36"/>
        <v>0</v>
      </c>
      <c r="M168">
        <f t="shared" si="27"/>
        <v>0</v>
      </c>
      <c r="O168">
        <f t="shared" si="33"/>
        <v>0</v>
      </c>
    </row>
    <row r="169" spans="2:15" x14ac:dyDescent="0.25">
      <c r="B169" s="3"/>
      <c r="C169" s="3"/>
      <c r="D169" s="3"/>
      <c r="E169" s="2" t="e">
        <f t="shared" si="35"/>
        <v>#DIV/0!</v>
      </c>
      <c r="H169">
        <f t="shared" si="31"/>
        <v>0</v>
      </c>
      <c r="L169">
        <f t="shared" si="36"/>
        <v>0</v>
      </c>
      <c r="M169">
        <f t="shared" si="27"/>
        <v>0</v>
      </c>
      <c r="O169">
        <f t="shared" si="33"/>
        <v>0</v>
      </c>
    </row>
    <row r="170" spans="2:15" x14ac:dyDescent="0.25">
      <c r="B170" s="3"/>
      <c r="C170" s="3"/>
      <c r="D170" s="3"/>
      <c r="E170" s="2" t="e">
        <f t="shared" si="35"/>
        <v>#DIV/0!</v>
      </c>
      <c r="H170">
        <f t="shared" si="31"/>
        <v>0</v>
      </c>
      <c r="L170">
        <f t="shared" si="36"/>
        <v>0</v>
      </c>
      <c r="M170">
        <f t="shared" si="27"/>
        <v>0</v>
      </c>
      <c r="O170">
        <f t="shared" si="33"/>
        <v>0</v>
      </c>
    </row>
    <row r="171" spans="2:15" x14ac:dyDescent="0.25">
      <c r="B171" s="3"/>
      <c r="C171" s="3"/>
      <c r="D171" s="3"/>
      <c r="E171" s="2" t="e">
        <f t="shared" si="35"/>
        <v>#DIV/0!</v>
      </c>
      <c r="H171">
        <f t="shared" si="31"/>
        <v>0</v>
      </c>
      <c r="L171">
        <f t="shared" si="36"/>
        <v>0</v>
      </c>
      <c r="M171">
        <f t="shared" si="27"/>
        <v>0</v>
      </c>
      <c r="O171">
        <f t="shared" si="33"/>
        <v>0</v>
      </c>
    </row>
    <row r="172" spans="2:15" x14ac:dyDescent="0.25">
      <c r="B172" s="3"/>
      <c r="C172" s="3"/>
      <c r="D172" s="3"/>
      <c r="E172" s="2" t="e">
        <f t="shared" si="35"/>
        <v>#DIV/0!</v>
      </c>
      <c r="H172">
        <f t="shared" si="31"/>
        <v>0</v>
      </c>
      <c r="L172">
        <f t="shared" si="36"/>
        <v>0</v>
      </c>
      <c r="M172">
        <f t="shared" si="27"/>
        <v>0</v>
      </c>
      <c r="O172">
        <f t="shared" si="33"/>
        <v>0</v>
      </c>
    </row>
    <row r="173" spans="2:15" x14ac:dyDescent="0.25">
      <c r="E173" s="2" t="e">
        <f t="shared" si="35"/>
        <v>#DIV/0!</v>
      </c>
      <c r="H173">
        <f t="shared" si="31"/>
        <v>0</v>
      </c>
      <c r="L173">
        <f t="shared" si="36"/>
        <v>0</v>
      </c>
      <c r="M173">
        <f t="shared" si="27"/>
        <v>0</v>
      </c>
      <c r="O173">
        <f t="shared" si="33"/>
        <v>0</v>
      </c>
    </row>
    <row r="174" spans="2:15" x14ac:dyDescent="0.25">
      <c r="E174" s="2" t="e">
        <f t="shared" si="35"/>
        <v>#DIV/0!</v>
      </c>
      <c r="H174">
        <f t="shared" si="31"/>
        <v>0</v>
      </c>
      <c r="L174">
        <f t="shared" si="36"/>
        <v>0</v>
      </c>
      <c r="M174">
        <f t="shared" si="27"/>
        <v>0</v>
      </c>
      <c r="O174">
        <f t="shared" si="33"/>
        <v>0</v>
      </c>
    </row>
    <row r="175" spans="2:15" x14ac:dyDescent="0.25">
      <c r="E175" s="2" t="e">
        <f t="shared" si="35"/>
        <v>#DIV/0!</v>
      </c>
      <c r="H175">
        <f t="shared" si="31"/>
        <v>0</v>
      </c>
      <c r="L175">
        <f t="shared" si="36"/>
        <v>0</v>
      </c>
      <c r="M175">
        <f t="shared" si="27"/>
        <v>0</v>
      </c>
      <c r="O175">
        <f t="shared" si="33"/>
        <v>0</v>
      </c>
    </row>
    <row r="176" spans="2:15" x14ac:dyDescent="0.25">
      <c r="E176" s="2" t="e">
        <f t="shared" si="35"/>
        <v>#DIV/0!</v>
      </c>
      <c r="H176">
        <f t="shared" si="31"/>
        <v>0</v>
      </c>
      <c r="L176">
        <f t="shared" si="36"/>
        <v>0</v>
      </c>
      <c r="M176">
        <f t="shared" si="27"/>
        <v>0</v>
      </c>
      <c r="O176">
        <f t="shared" si="33"/>
        <v>0</v>
      </c>
    </row>
    <row r="177" spans="5:15" x14ac:dyDescent="0.25">
      <c r="E177" s="2" t="e">
        <f t="shared" si="35"/>
        <v>#DIV/0!</v>
      </c>
      <c r="H177">
        <f t="shared" si="31"/>
        <v>0</v>
      </c>
      <c r="L177">
        <f t="shared" si="36"/>
        <v>0</v>
      </c>
      <c r="M177">
        <f t="shared" si="27"/>
        <v>0</v>
      </c>
      <c r="O177">
        <f t="shared" si="33"/>
        <v>0</v>
      </c>
    </row>
    <row r="178" spans="5:15" x14ac:dyDescent="0.25">
      <c r="E178" s="2" t="e">
        <f t="shared" si="35"/>
        <v>#DIV/0!</v>
      </c>
      <c r="H178">
        <f t="shared" si="31"/>
        <v>0</v>
      </c>
      <c r="L178">
        <f t="shared" si="36"/>
        <v>0</v>
      </c>
      <c r="M178">
        <f t="shared" si="27"/>
        <v>0</v>
      </c>
      <c r="O178">
        <f t="shared" si="33"/>
        <v>0</v>
      </c>
    </row>
    <row r="179" spans="5:15" x14ac:dyDescent="0.25">
      <c r="E179" s="2" t="e">
        <f t="shared" si="35"/>
        <v>#DIV/0!</v>
      </c>
      <c r="H179">
        <f t="shared" si="31"/>
        <v>0</v>
      </c>
      <c r="L179">
        <f t="shared" si="36"/>
        <v>0</v>
      </c>
      <c r="M179">
        <f t="shared" si="27"/>
        <v>0</v>
      </c>
      <c r="O179">
        <f t="shared" si="33"/>
        <v>0</v>
      </c>
    </row>
    <row r="180" spans="5:15" x14ac:dyDescent="0.25">
      <c r="E180" s="2" t="e">
        <f t="shared" si="35"/>
        <v>#DIV/0!</v>
      </c>
      <c r="H180">
        <f t="shared" si="31"/>
        <v>0</v>
      </c>
      <c r="L180">
        <f t="shared" si="36"/>
        <v>0</v>
      </c>
      <c r="M180">
        <v>0</v>
      </c>
      <c r="O180">
        <f t="shared" si="33"/>
        <v>0</v>
      </c>
    </row>
    <row r="181" spans="5:15" x14ac:dyDescent="0.25">
      <c r="E181" s="2" t="e">
        <f t="shared" si="35"/>
        <v>#DIV/0!</v>
      </c>
      <c r="H181">
        <f t="shared" si="31"/>
        <v>0</v>
      </c>
      <c r="L181">
        <f t="shared" si="36"/>
        <v>0</v>
      </c>
      <c r="M181">
        <f t="shared" ref="M181:M239" si="40">D181*5</f>
        <v>0</v>
      </c>
      <c r="O181">
        <f t="shared" si="33"/>
        <v>0</v>
      </c>
    </row>
    <row r="182" spans="5:15" x14ac:dyDescent="0.25">
      <c r="E182" s="2" t="e">
        <f t="shared" si="35"/>
        <v>#DIV/0!</v>
      </c>
      <c r="H182">
        <f t="shared" si="31"/>
        <v>0</v>
      </c>
      <c r="L182">
        <f t="shared" si="36"/>
        <v>0</v>
      </c>
      <c r="M182">
        <f t="shared" si="40"/>
        <v>0</v>
      </c>
      <c r="O182">
        <f t="shared" si="33"/>
        <v>0</v>
      </c>
    </row>
    <row r="183" spans="5:15" x14ac:dyDescent="0.25">
      <c r="E183" s="2" t="e">
        <f t="shared" si="35"/>
        <v>#DIV/0!</v>
      </c>
      <c r="H183">
        <f t="shared" si="31"/>
        <v>0</v>
      </c>
      <c r="L183">
        <f t="shared" si="36"/>
        <v>0</v>
      </c>
      <c r="M183">
        <f t="shared" si="40"/>
        <v>0</v>
      </c>
      <c r="O183">
        <f t="shared" si="33"/>
        <v>0</v>
      </c>
    </row>
    <row r="184" spans="5:15" x14ac:dyDescent="0.25">
      <c r="E184" s="2" t="e">
        <f t="shared" si="35"/>
        <v>#DIV/0!</v>
      </c>
      <c r="H184">
        <f t="shared" si="31"/>
        <v>0</v>
      </c>
      <c r="L184">
        <f t="shared" si="36"/>
        <v>0</v>
      </c>
      <c r="M184">
        <f t="shared" si="40"/>
        <v>0</v>
      </c>
      <c r="O184">
        <f t="shared" si="33"/>
        <v>0</v>
      </c>
    </row>
    <row r="185" spans="5:15" x14ac:dyDescent="0.25">
      <c r="E185" s="2" t="e">
        <f t="shared" si="35"/>
        <v>#DIV/0!</v>
      </c>
      <c r="H185">
        <f t="shared" si="31"/>
        <v>0</v>
      </c>
      <c r="L185">
        <f t="shared" si="36"/>
        <v>0</v>
      </c>
      <c r="M185">
        <f t="shared" si="40"/>
        <v>0</v>
      </c>
      <c r="O185">
        <f t="shared" si="33"/>
        <v>0</v>
      </c>
    </row>
    <row r="186" spans="5:15" x14ac:dyDescent="0.25">
      <c r="E186" s="2" t="e">
        <f t="shared" si="35"/>
        <v>#DIV/0!</v>
      </c>
      <c r="H186">
        <f t="shared" si="31"/>
        <v>0</v>
      </c>
      <c r="L186">
        <f t="shared" si="36"/>
        <v>0</v>
      </c>
      <c r="M186">
        <f t="shared" si="40"/>
        <v>0</v>
      </c>
      <c r="O186">
        <f t="shared" si="33"/>
        <v>0</v>
      </c>
    </row>
    <row r="187" spans="5:15" x14ac:dyDescent="0.25">
      <c r="E187" s="2" t="e">
        <f t="shared" si="35"/>
        <v>#DIV/0!</v>
      </c>
      <c r="H187">
        <f t="shared" si="31"/>
        <v>0</v>
      </c>
      <c r="L187">
        <f t="shared" si="36"/>
        <v>0</v>
      </c>
      <c r="M187">
        <f t="shared" si="40"/>
        <v>0</v>
      </c>
      <c r="O187">
        <f t="shared" si="33"/>
        <v>0</v>
      </c>
    </row>
    <row r="188" spans="5:15" x14ac:dyDescent="0.25">
      <c r="E188" s="2" t="e">
        <f t="shared" si="35"/>
        <v>#DIV/0!</v>
      </c>
      <c r="H188">
        <f t="shared" si="31"/>
        <v>0</v>
      </c>
      <c r="L188">
        <f t="shared" si="36"/>
        <v>0</v>
      </c>
      <c r="M188">
        <f t="shared" si="40"/>
        <v>0</v>
      </c>
      <c r="O188">
        <f t="shared" si="33"/>
        <v>0</v>
      </c>
    </row>
    <row r="189" spans="5:15" x14ac:dyDescent="0.25">
      <c r="E189" s="2" t="e">
        <f t="shared" si="35"/>
        <v>#DIV/0!</v>
      </c>
      <c r="H189">
        <f t="shared" si="31"/>
        <v>0</v>
      </c>
      <c r="L189">
        <f t="shared" si="36"/>
        <v>0</v>
      </c>
      <c r="M189">
        <f t="shared" si="40"/>
        <v>0</v>
      </c>
      <c r="O189">
        <f t="shared" si="33"/>
        <v>0</v>
      </c>
    </row>
    <row r="190" spans="5:15" x14ac:dyDescent="0.25">
      <c r="E190" s="2" t="e">
        <f t="shared" si="35"/>
        <v>#DIV/0!</v>
      </c>
      <c r="H190">
        <f t="shared" si="31"/>
        <v>0</v>
      </c>
      <c r="L190">
        <f t="shared" si="36"/>
        <v>0</v>
      </c>
      <c r="M190">
        <f t="shared" si="40"/>
        <v>0</v>
      </c>
      <c r="O190">
        <f t="shared" si="33"/>
        <v>0</v>
      </c>
    </row>
    <row r="191" spans="5:15" x14ac:dyDescent="0.25">
      <c r="E191" s="2" t="e">
        <f t="shared" si="35"/>
        <v>#DIV/0!</v>
      </c>
      <c r="H191">
        <f t="shared" si="31"/>
        <v>0</v>
      </c>
      <c r="L191">
        <f t="shared" si="36"/>
        <v>0</v>
      </c>
      <c r="M191">
        <f t="shared" si="40"/>
        <v>0</v>
      </c>
      <c r="O191">
        <f t="shared" si="33"/>
        <v>0</v>
      </c>
    </row>
    <row r="192" spans="5:15" x14ac:dyDescent="0.25">
      <c r="E192" s="2" t="e">
        <f t="shared" si="35"/>
        <v>#DIV/0!</v>
      </c>
      <c r="H192">
        <f t="shared" ref="H192:H239" si="41">F192-G192</f>
        <v>0</v>
      </c>
      <c r="L192">
        <f t="shared" si="36"/>
        <v>0</v>
      </c>
      <c r="M192">
        <f t="shared" si="40"/>
        <v>0</v>
      </c>
      <c r="O192">
        <f t="shared" si="33"/>
        <v>0</v>
      </c>
    </row>
    <row r="193" spans="1:16" x14ac:dyDescent="0.25">
      <c r="E193" s="2" t="e">
        <f t="shared" si="35"/>
        <v>#DIV/0!</v>
      </c>
      <c r="H193">
        <f t="shared" si="41"/>
        <v>0</v>
      </c>
      <c r="L193">
        <f t="shared" si="36"/>
        <v>0</v>
      </c>
      <c r="M193">
        <f t="shared" si="40"/>
        <v>0</v>
      </c>
      <c r="O193">
        <f t="shared" si="33"/>
        <v>0</v>
      </c>
    </row>
    <row r="194" spans="1:16" x14ac:dyDescent="0.25">
      <c r="E194" s="2" t="e">
        <f t="shared" si="35"/>
        <v>#DIV/0!</v>
      </c>
      <c r="H194">
        <f t="shared" si="41"/>
        <v>0</v>
      </c>
      <c r="L194">
        <f t="shared" si="36"/>
        <v>0</v>
      </c>
      <c r="M194">
        <f t="shared" si="40"/>
        <v>0</v>
      </c>
      <c r="O194">
        <f t="shared" si="33"/>
        <v>0</v>
      </c>
    </row>
    <row r="195" spans="1:16" x14ac:dyDescent="0.25">
      <c r="E195" s="2" t="e">
        <f t="shared" si="35"/>
        <v>#DIV/0!</v>
      </c>
      <c r="H195">
        <f t="shared" si="41"/>
        <v>0</v>
      </c>
      <c r="L195">
        <f t="shared" si="36"/>
        <v>0</v>
      </c>
      <c r="M195">
        <f t="shared" si="40"/>
        <v>0</v>
      </c>
      <c r="O195">
        <f t="shared" si="33"/>
        <v>0</v>
      </c>
    </row>
    <row r="196" spans="1:16" x14ac:dyDescent="0.25">
      <c r="E196" s="2" t="e">
        <f t="shared" si="35"/>
        <v>#DIV/0!</v>
      </c>
      <c r="H196">
        <f t="shared" si="41"/>
        <v>0</v>
      </c>
      <c r="L196">
        <f t="shared" si="36"/>
        <v>0</v>
      </c>
      <c r="M196">
        <f t="shared" si="40"/>
        <v>0</v>
      </c>
      <c r="O196">
        <f t="shared" si="33"/>
        <v>0</v>
      </c>
    </row>
    <row r="197" spans="1:16" x14ac:dyDescent="0.25">
      <c r="E197" s="2" t="e">
        <f t="shared" si="35"/>
        <v>#DIV/0!</v>
      </c>
      <c r="H197">
        <f t="shared" si="41"/>
        <v>0</v>
      </c>
      <c r="L197">
        <f t="shared" si="36"/>
        <v>0</v>
      </c>
      <c r="M197">
        <f t="shared" si="40"/>
        <v>0</v>
      </c>
      <c r="O197">
        <f t="shared" si="33"/>
        <v>0</v>
      </c>
    </row>
    <row r="198" spans="1:16" x14ac:dyDescent="0.25">
      <c r="E198" s="2" t="e">
        <f t="shared" si="35"/>
        <v>#DIV/0!</v>
      </c>
      <c r="H198">
        <f t="shared" si="41"/>
        <v>0</v>
      </c>
      <c r="L198">
        <f t="shared" si="36"/>
        <v>0</v>
      </c>
      <c r="M198">
        <f t="shared" si="40"/>
        <v>0</v>
      </c>
      <c r="O198">
        <f t="shared" ref="O198:O239" si="42">SUM(I198:N198)</f>
        <v>0</v>
      </c>
    </row>
    <row r="199" spans="1:16" x14ac:dyDescent="0.25">
      <c r="E199" s="2" t="e">
        <f t="shared" si="35"/>
        <v>#DIV/0!</v>
      </c>
      <c r="H199">
        <f t="shared" si="41"/>
        <v>0</v>
      </c>
      <c r="L199">
        <f t="shared" si="36"/>
        <v>0</v>
      </c>
      <c r="M199">
        <f t="shared" si="40"/>
        <v>0</v>
      </c>
      <c r="O199">
        <f t="shared" si="42"/>
        <v>0</v>
      </c>
    </row>
    <row r="200" spans="1:16" x14ac:dyDescent="0.25">
      <c r="E200" s="2" t="e">
        <f t="shared" si="35"/>
        <v>#DIV/0!</v>
      </c>
      <c r="H200">
        <f t="shared" si="41"/>
        <v>0</v>
      </c>
      <c r="L200">
        <f t="shared" si="36"/>
        <v>0</v>
      </c>
      <c r="M200">
        <f t="shared" si="40"/>
        <v>0</v>
      </c>
      <c r="O200">
        <f t="shared" si="42"/>
        <v>0</v>
      </c>
    </row>
    <row r="201" spans="1:16" x14ac:dyDescent="0.25">
      <c r="A201" s="6"/>
      <c r="B201" s="4"/>
      <c r="C201" s="4"/>
      <c r="D201" s="4"/>
      <c r="E201" s="5" t="e">
        <f t="shared" si="35"/>
        <v>#DIV/0!</v>
      </c>
      <c r="F201" s="4"/>
      <c r="G201" s="4"/>
      <c r="H201" s="4">
        <f t="shared" si="41"/>
        <v>0</v>
      </c>
      <c r="I201" s="4"/>
      <c r="J201" s="4"/>
      <c r="K201" s="4"/>
      <c r="L201" s="4">
        <f t="shared" si="36"/>
        <v>0</v>
      </c>
      <c r="M201" s="4">
        <f t="shared" si="40"/>
        <v>0</v>
      </c>
      <c r="N201" s="4"/>
      <c r="O201" s="4">
        <f t="shared" si="42"/>
        <v>0</v>
      </c>
      <c r="P201" s="4"/>
    </row>
    <row r="202" spans="1:16" x14ac:dyDescent="0.25">
      <c r="E202" s="2" t="e">
        <f t="shared" si="35"/>
        <v>#DIV/0!</v>
      </c>
      <c r="H202">
        <f t="shared" si="41"/>
        <v>0</v>
      </c>
      <c r="L202">
        <f t="shared" si="36"/>
        <v>0</v>
      </c>
      <c r="M202">
        <f t="shared" si="40"/>
        <v>0</v>
      </c>
      <c r="O202">
        <f t="shared" si="42"/>
        <v>0</v>
      </c>
      <c r="P202" s="4"/>
    </row>
    <row r="203" spans="1:16" x14ac:dyDescent="0.25">
      <c r="E203" s="2" t="e">
        <f t="shared" si="35"/>
        <v>#DIV/0!</v>
      </c>
      <c r="H203">
        <f t="shared" si="41"/>
        <v>0</v>
      </c>
      <c r="L203">
        <f t="shared" si="36"/>
        <v>0</v>
      </c>
      <c r="M203">
        <f t="shared" si="40"/>
        <v>0</v>
      </c>
      <c r="O203">
        <f t="shared" si="42"/>
        <v>0</v>
      </c>
    </row>
    <row r="204" spans="1:16" x14ac:dyDescent="0.25">
      <c r="E204" s="2" t="e">
        <f t="shared" ref="E204:E239" si="43">(B204)/(B204+C204+D204)</f>
        <v>#DIV/0!</v>
      </c>
      <c r="H204">
        <f t="shared" si="41"/>
        <v>0</v>
      </c>
      <c r="L204">
        <f t="shared" si="36"/>
        <v>0</v>
      </c>
      <c r="M204">
        <f t="shared" si="40"/>
        <v>0</v>
      </c>
      <c r="O204">
        <f t="shared" si="42"/>
        <v>0</v>
      </c>
    </row>
    <row r="205" spans="1:16" x14ac:dyDescent="0.25">
      <c r="A205" s="6"/>
      <c r="B205" s="4"/>
      <c r="C205" s="4"/>
      <c r="D205" s="4"/>
      <c r="E205" s="5" t="e">
        <f t="shared" si="43"/>
        <v>#DIV/0!</v>
      </c>
      <c r="F205" s="4"/>
      <c r="G205" s="4"/>
      <c r="H205" s="4">
        <f t="shared" si="41"/>
        <v>0</v>
      </c>
      <c r="I205" s="4"/>
      <c r="J205" s="4"/>
      <c r="K205" s="4"/>
      <c r="L205" s="4">
        <f t="shared" ref="L205:L216" si="44">B205*10</f>
        <v>0</v>
      </c>
      <c r="M205" s="4">
        <f t="shared" si="40"/>
        <v>0</v>
      </c>
      <c r="N205" s="4"/>
      <c r="O205" s="4">
        <f t="shared" si="42"/>
        <v>0</v>
      </c>
      <c r="P205" s="4"/>
    </row>
    <row r="206" spans="1:16" x14ac:dyDescent="0.25">
      <c r="A206" s="6"/>
      <c r="B206" s="4"/>
      <c r="C206" s="4"/>
      <c r="D206" s="4"/>
      <c r="E206" s="5" t="e">
        <f t="shared" si="43"/>
        <v>#DIV/0!</v>
      </c>
      <c r="F206" s="4"/>
      <c r="G206" s="4"/>
      <c r="H206" s="4">
        <f t="shared" si="41"/>
        <v>0</v>
      </c>
      <c r="I206" s="4"/>
      <c r="J206" s="4"/>
      <c r="K206" s="4"/>
      <c r="L206" s="4">
        <f t="shared" si="44"/>
        <v>0</v>
      </c>
      <c r="M206" s="4">
        <f t="shared" si="40"/>
        <v>0</v>
      </c>
      <c r="N206" s="4"/>
      <c r="O206" s="4">
        <f t="shared" si="42"/>
        <v>0</v>
      </c>
      <c r="P206" s="4"/>
    </row>
    <row r="207" spans="1:16" x14ac:dyDescent="0.25">
      <c r="A207" s="6"/>
      <c r="B207" s="4"/>
      <c r="C207" s="4"/>
      <c r="D207" s="4"/>
      <c r="E207" s="5" t="e">
        <f t="shared" si="43"/>
        <v>#DIV/0!</v>
      </c>
      <c r="F207" s="4"/>
      <c r="G207" s="4"/>
      <c r="H207" s="4">
        <f t="shared" si="41"/>
        <v>0</v>
      </c>
      <c r="I207" s="4"/>
      <c r="J207" s="4"/>
      <c r="K207" s="4"/>
      <c r="L207" s="4">
        <f t="shared" si="44"/>
        <v>0</v>
      </c>
      <c r="M207" s="4">
        <f t="shared" si="40"/>
        <v>0</v>
      </c>
      <c r="N207" s="4"/>
      <c r="O207" s="4">
        <f t="shared" si="42"/>
        <v>0</v>
      </c>
      <c r="P207" s="4"/>
    </row>
    <row r="208" spans="1:16" x14ac:dyDescent="0.25">
      <c r="A208" s="6"/>
      <c r="B208" s="4"/>
      <c r="C208" s="4"/>
      <c r="D208" s="4"/>
      <c r="E208" s="5" t="e">
        <f t="shared" si="43"/>
        <v>#DIV/0!</v>
      </c>
      <c r="F208" s="4"/>
      <c r="G208" s="4"/>
      <c r="H208" s="4">
        <f t="shared" si="41"/>
        <v>0</v>
      </c>
      <c r="I208" s="4"/>
      <c r="J208" s="4"/>
      <c r="K208" s="4"/>
      <c r="L208" s="4">
        <f t="shared" si="44"/>
        <v>0</v>
      </c>
      <c r="M208" s="4">
        <f t="shared" si="40"/>
        <v>0</v>
      </c>
      <c r="N208" s="4"/>
      <c r="O208" s="4">
        <f t="shared" si="42"/>
        <v>0</v>
      </c>
      <c r="P208" s="4"/>
    </row>
    <row r="209" spans="1:16" x14ac:dyDescent="0.25">
      <c r="A209" s="6"/>
      <c r="B209" s="4"/>
      <c r="C209" s="4"/>
      <c r="D209" s="4"/>
      <c r="E209" s="5" t="e">
        <f t="shared" si="43"/>
        <v>#DIV/0!</v>
      </c>
      <c r="F209" s="4"/>
      <c r="G209" s="4"/>
      <c r="H209" s="4">
        <f t="shared" si="41"/>
        <v>0</v>
      </c>
      <c r="I209" s="4"/>
      <c r="J209" s="4"/>
      <c r="K209" s="4"/>
      <c r="L209" s="4">
        <f t="shared" si="44"/>
        <v>0</v>
      </c>
      <c r="M209" s="4">
        <f t="shared" si="40"/>
        <v>0</v>
      </c>
      <c r="N209" s="4"/>
      <c r="O209" s="4">
        <f t="shared" si="42"/>
        <v>0</v>
      </c>
      <c r="P209" s="4"/>
    </row>
    <row r="210" spans="1:16" x14ac:dyDescent="0.25">
      <c r="A210" s="6"/>
      <c r="B210" s="4"/>
      <c r="C210" s="4"/>
      <c r="D210" s="4"/>
      <c r="E210" s="5" t="e">
        <f t="shared" si="43"/>
        <v>#DIV/0!</v>
      </c>
      <c r="F210" s="4"/>
      <c r="G210" s="4"/>
      <c r="H210" s="4">
        <f t="shared" si="41"/>
        <v>0</v>
      </c>
      <c r="I210" s="4"/>
      <c r="J210" s="4"/>
      <c r="K210" s="4"/>
      <c r="L210" s="4">
        <f t="shared" si="44"/>
        <v>0</v>
      </c>
      <c r="M210" s="4">
        <f t="shared" si="40"/>
        <v>0</v>
      </c>
      <c r="N210" s="4"/>
      <c r="O210" s="4">
        <f t="shared" si="42"/>
        <v>0</v>
      </c>
    </row>
    <row r="211" spans="1:16" x14ac:dyDescent="0.25">
      <c r="E211" s="2" t="e">
        <f t="shared" si="43"/>
        <v>#DIV/0!</v>
      </c>
      <c r="H211">
        <f t="shared" si="41"/>
        <v>0</v>
      </c>
      <c r="L211">
        <f t="shared" si="44"/>
        <v>0</v>
      </c>
      <c r="M211">
        <f t="shared" si="40"/>
        <v>0</v>
      </c>
      <c r="O211">
        <f t="shared" si="42"/>
        <v>0</v>
      </c>
    </row>
    <row r="212" spans="1:16" x14ac:dyDescent="0.25">
      <c r="E212" s="2" t="e">
        <f t="shared" si="43"/>
        <v>#DIV/0!</v>
      </c>
      <c r="H212">
        <f t="shared" si="41"/>
        <v>0</v>
      </c>
      <c r="L212">
        <f t="shared" si="44"/>
        <v>0</v>
      </c>
      <c r="M212">
        <f t="shared" si="40"/>
        <v>0</v>
      </c>
      <c r="O212">
        <f t="shared" si="42"/>
        <v>0</v>
      </c>
    </row>
    <row r="213" spans="1:16" x14ac:dyDescent="0.25">
      <c r="E213" s="2" t="e">
        <f t="shared" si="43"/>
        <v>#DIV/0!</v>
      </c>
      <c r="H213">
        <f t="shared" si="41"/>
        <v>0</v>
      </c>
      <c r="L213">
        <f t="shared" si="44"/>
        <v>0</v>
      </c>
      <c r="M213">
        <f t="shared" si="40"/>
        <v>0</v>
      </c>
      <c r="O213">
        <f t="shared" si="42"/>
        <v>0</v>
      </c>
    </row>
    <row r="214" spans="1:16" x14ac:dyDescent="0.25">
      <c r="E214" s="2" t="e">
        <f t="shared" si="43"/>
        <v>#DIV/0!</v>
      </c>
      <c r="H214">
        <f t="shared" si="41"/>
        <v>0</v>
      </c>
      <c r="L214">
        <f t="shared" si="44"/>
        <v>0</v>
      </c>
      <c r="M214">
        <f t="shared" si="40"/>
        <v>0</v>
      </c>
      <c r="O214">
        <f t="shared" si="42"/>
        <v>0</v>
      </c>
    </row>
    <row r="215" spans="1:16" x14ac:dyDescent="0.25">
      <c r="E215" s="2" t="e">
        <f t="shared" si="43"/>
        <v>#DIV/0!</v>
      </c>
      <c r="H215">
        <f t="shared" si="41"/>
        <v>0</v>
      </c>
      <c r="L215">
        <f t="shared" si="44"/>
        <v>0</v>
      </c>
      <c r="M215">
        <f t="shared" si="40"/>
        <v>0</v>
      </c>
      <c r="O215">
        <f t="shared" si="42"/>
        <v>0</v>
      </c>
    </row>
    <row r="216" spans="1:16" x14ac:dyDescent="0.25">
      <c r="E216" s="2" t="e">
        <f t="shared" si="43"/>
        <v>#DIV/0!</v>
      </c>
      <c r="H216">
        <f t="shared" si="41"/>
        <v>0</v>
      </c>
      <c r="L216">
        <f t="shared" si="44"/>
        <v>0</v>
      </c>
      <c r="M216">
        <f t="shared" si="40"/>
        <v>0</v>
      </c>
      <c r="O216">
        <f t="shared" si="42"/>
        <v>0</v>
      </c>
    </row>
    <row r="217" spans="1:16" x14ac:dyDescent="0.25">
      <c r="E217" s="2" t="e">
        <f t="shared" si="43"/>
        <v>#DIV/0!</v>
      </c>
      <c r="H217">
        <f t="shared" si="41"/>
        <v>0</v>
      </c>
      <c r="M217">
        <f t="shared" si="40"/>
        <v>0</v>
      </c>
      <c r="O217">
        <f t="shared" si="42"/>
        <v>0</v>
      </c>
    </row>
    <row r="218" spans="1:16" x14ac:dyDescent="0.25">
      <c r="E218" s="2" t="e">
        <f t="shared" si="43"/>
        <v>#DIV/0!</v>
      </c>
      <c r="H218">
        <f t="shared" si="41"/>
        <v>0</v>
      </c>
      <c r="M218">
        <f t="shared" si="40"/>
        <v>0</v>
      </c>
      <c r="O218">
        <f t="shared" si="42"/>
        <v>0</v>
      </c>
    </row>
    <row r="219" spans="1:16" x14ac:dyDescent="0.25">
      <c r="E219" s="2" t="e">
        <f t="shared" si="43"/>
        <v>#DIV/0!</v>
      </c>
      <c r="H219">
        <f t="shared" si="41"/>
        <v>0</v>
      </c>
      <c r="M219">
        <f t="shared" si="40"/>
        <v>0</v>
      </c>
      <c r="O219">
        <f t="shared" si="42"/>
        <v>0</v>
      </c>
    </row>
    <row r="220" spans="1:16" x14ac:dyDescent="0.25">
      <c r="E220" s="2" t="e">
        <f t="shared" si="43"/>
        <v>#DIV/0!</v>
      </c>
      <c r="H220">
        <f t="shared" si="41"/>
        <v>0</v>
      </c>
      <c r="M220">
        <f t="shared" si="40"/>
        <v>0</v>
      </c>
      <c r="O220">
        <f t="shared" si="42"/>
        <v>0</v>
      </c>
    </row>
    <row r="221" spans="1:16" x14ac:dyDescent="0.25">
      <c r="E221" s="2" t="e">
        <f t="shared" si="43"/>
        <v>#DIV/0!</v>
      </c>
      <c r="H221">
        <f t="shared" si="41"/>
        <v>0</v>
      </c>
      <c r="M221">
        <f t="shared" si="40"/>
        <v>0</v>
      </c>
      <c r="O221">
        <f t="shared" si="42"/>
        <v>0</v>
      </c>
    </row>
    <row r="222" spans="1:16" x14ac:dyDescent="0.25">
      <c r="E222" s="2" t="e">
        <f t="shared" si="43"/>
        <v>#DIV/0!</v>
      </c>
      <c r="H222">
        <f t="shared" si="41"/>
        <v>0</v>
      </c>
      <c r="M222">
        <f t="shared" si="40"/>
        <v>0</v>
      </c>
      <c r="O222">
        <f t="shared" si="42"/>
        <v>0</v>
      </c>
    </row>
    <row r="223" spans="1:16" x14ac:dyDescent="0.25">
      <c r="E223" s="2" t="e">
        <f t="shared" si="43"/>
        <v>#DIV/0!</v>
      </c>
      <c r="H223">
        <f t="shared" si="41"/>
        <v>0</v>
      </c>
      <c r="M223">
        <f t="shared" si="40"/>
        <v>0</v>
      </c>
      <c r="O223">
        <f t="shared" si="42"/>
        <v>0</v>
      </c>
    </row>
    <row r="224" spans="1:16" x14ac:dyDescent="0.25">
      <c r="E224" s="2" t="e">
        <f t="shared" si="43"/>
        <v>#DIV/0!</v>
      </c>
      <c r="H224">
        <f t="shared" si="41"/>
        <v>0</v>
      </c>
      <c r="M224">
        <f t="shared" si="40"/>
        <v>0</v>
      </c>
      <c r="O224">
        <f t="shared" si="42"/>
        <v>0</v>
      </c>
    </row>
    <row r="225" spans="5:15" x14ac:dyDescent="0.25">
      <c r="E225" s="2" t="e">
        <f t="shared" si="43"/>
        <v>#DIV/0!</v>
      </c>
      <c r="H225">
        <f t="shared" si="41"/>
        <v>0</v>
      </c>
      <c r="M225">
        <f t="shared" si="40"/>
        <v>0</v>
      </c>
      <c r="O225">
        <f t="shared" si="42"/>
        <v>0</v>
      </c>
    </row>
    <row r="226" spans="5:15" x14ac:dyDescent="0.25">
      <c r="E226" s="2" t="e">
        <f t="shared" si="43"/>
        <v>#DIV/0!</v>
      </c>
      <c r="H226">
        <f t="shared" si="41"/>
        <v>0</v>
      </c>
      <c r="M226">
        <f t="shared" si="40"/>
        <v>0</v>
      </c>
      <c r="O226">
        <f t="shared" si="42"/>
        <v>0</v>
      </c>
    </row>
    <row r="227" spans="5:15" x14ac:dyDescent="0.25">
      <c r="E227" s="2" t="e">
        <f t="shared" si="43"/>
        <v>#DIV/0!</v>
      </c>
      <c r="H227">
        <f t="shared" si="41"/>
        <v>0</v>
      </c>
      <c r="M227">
        <f t="shared" si="40"/>
        <v>0</v>
      </c>
      <c r="O227">
        <f t="shared" si="42"/>
        <v>0</v>
      </c>
    </row>
    <row r="228" spans="5:15" x14ac:dyDescent="0.25">
      <c r="E228" s="2" t="e">
        <f t="shared" si="43"/>
        <v>#DIV/0!</v>
      </c>
      <c r="H228">
        <f t="shared" si="41"/>
        <v>0</v>
      </c>
      <c r="M228">
        <f t="shared" si="40"/>
        <v>0</v>
      </c>
      <c r="O228">
        <f t="shared" si="42"/>
        <v>0</v>
      </c>
    </row>
    <row r="229" spans="5:15" x14ac:dyDescent="0.25">
      <c r="E229" s="2" t="e">
        <f t="shared" si="43"/>
        <v>#DIV/0!</v>
      </c>
      <c r="H229">
        <f t="shared" si="41"/>
        <v>0</v>
      </c>
      <c r="M229">
        <f t="shared" si="40"/>
        <v>0</v>
      </c>
      <c r="O229">
        <f t="shared" si="42"/>
        <v>0</v>
      </c>
    </row>
    <row r="230" spans="5:15" x14ac:dyDescent="0.25">
      <c r="E230" s="2" t="e">
        <f t="shared" si="43"/>
        <v>#DIV/0!</v>
      </c>
      <c r="H230">
        <f t="shared" si="41"/>
        <v>0</v>
      </c>
      <c r="M230">
        <f t="shared" si="40"/>
        <v>0</v>
      </c>
      <c r="O230">
        <f t="shared" si="42"/>
        <v>0</v>
      </c>
    </row>
    <row r="231" spans="5:15" x14ac:dyDescent="0.25">
      <c r="E231" s="2" t="e">
        <f t="shared" si="43"/>
        <v>#DIV/0!</v>
      </c>
      <c r="H231">
        <f t="shared" si="41"/>
        <v>0</v>
      </c>
      <c r="M231">
        <f t="shared" si="40"/>
        <v>0</v>
      </c>
      <c r="O231">
        <f t="shared" si="42"/>
        <v>0</v>
      </c>
    </row>
    <row r="232" spans="5:15" x14ac:dyDescent="0.25">
      <c r="E232" s="2" t="e">
        <f t="shared" si="43"/>
        <v>#DIV/0!</v>
      </c>
      <c r="H232">
        <f t="shared" si="41"/>
        <v>0</v>
      </c>
      <c r="M232">
        <f t="shared" si="40"/>
        <v>0</v>
      </c>
      <c r="O232">
        <f t="shared" si="42"/>
        <v>0</v>
      </c>
    </row>
    <row r="233" spans="5:15" x14ac:dyDescent="0.25">
      <c r="E233" s="2" t="e">
        <f t="shared" si="43"/>
        <v>#DIV/0!</v>
      </c>
      <c r="H233">
        <f t="shared" si="41"/>
        <v>0</v>
      </c>
      <c r="M233">
        <f t="shared" si="40"/>
        <v>0</v>
      </c>
      <c r="O233">
        <f t="shared" si="42"/>
        <v>0</v>
      </c>
    </row>
    <row r="234" spans="5:15" x14ac:dyDescent="0.25">
      <c r="E234" s="2" t="e">
        <f t="shared" si="43"/>
        <v>#DIV/0!</v>
      </c>
      <c r="H234">
        <f t="shared" si="41"/>
        <v>0</v>
      </c>
      <c r="M234">
        <f t="shared" si="40"/>
        <v>0</v>
      </c>
      <c r="O234">
        <f t="shared" si="42"/>
        <v>0</v>
      </c>
    </row>
    <row r="235" spans="5:15" x14ac:dyDescent="0.25">
      <c r="E235" s="2" t="e">
        <f t="shared" si="43"/>
        <v>#DIV/0!</v>
      </c>
      <c r="H235">
        <f t="shared" si="41"/>
        <v>0</v>
      </c>
      <c r="M235">
        <f t="shared" si="40"/>
        <v>0</v>
      </c>
      <c r="O235">
        <f t="shared" si="42"/>
        <v>0</v>
      </c>
    </row>
    <row r="236" spans="5:15" x14ac:dyDescent="0.25">
      <c r="E236" t="e">
        <f t="shared" si="43"/>
        <v>#DIV/0!</v>
      </c>
      <c r="H236">
        <f t="shared" si="41"/>
        <v>0</v>
      </c>
      <c r="M236">
        <f t="shared" si="40"/>
        <v>0</v>
      </c>
      <c r="O236">
        <f t="shared" si="42"/>
        <v>0</v>
      </c>
    </row>
    <row r="237" spans="5:15" x14ac:dyDescent="0.25">
      <c r="E237" t="e">
        <f t="shared" si="43"/>
        <v>#DIV/0!</v>
      </c>
      <c r="H237">
        <f t="shared" si="41"/>
        <v>0</v>
      </c>
      <c r="M237">
        <f t="shared" si="40"/>
        <v>0</v>
      </c>
      <c r="O237">
        <f t="shared" si="42"/>
        <v>0</v>
      </c>
    </row>
    <row r="238" spans="5:15" x14ac:dyDescent="0.25">
      <c r="E238" t="e">
        <f t="shared" si="43"/>
        <v>#DIV/0!</v>
      </c>
      <c r="H238">
        <f t="shared" si="41"/>
        <v>0</v>
      </c>
      <c r="M238">
        <f t="shared" si="40"/>
        <v>0</v>
      </c>
      <c r="O238">
        <f t="shared" si="42"/>
        <v>0</v>
      </c>
    </row>
    <row r="239" spans="5:15" x14ac:dyDescent="0.25">
      <c r="E239" t="e">
        <f t="shared" si="43"/>
        <v>#DIV/0!</v>
      </c>
      <c r="H239">
        <f t="shared" si="41"/>
        <v>0</v>
      </c>
      <c r="M239">
        <f t="shared" si="40"/>
        <v>0</v>
      </c>
      <c r="O239">
        <f t="shared" si="42"/>
        <v>0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10B6-F7A7-4FD6-B801-2665AC1B6CF5}">
  <sheetPr codeName="Sheet8"/>
  <dimension ref="A1:AA250"/>
  <sheetViews>
    <sheetView zoomScale="120" zoomScaleNormal="120" workbookViewId="0">
      <selection activeCell="H20" sqref="H20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237</v>
      </c>
      <c r="B3" s="3"/>
      <c r="C3" s="3">
        <f>1*2</f>
        <v>2</v>
      </c>
      <c r="D3" s="3">
        <f>1*1</f>
        <v>1</v>
      </c>
      <c r="E3" s="2">
        <f t="shared" ref="E3" si="0">(B3)/(B3+C3+D3)</f>
        <v>0</v>
      </c>
      <c r="F3" s="3">
        <f>5+4+7</f>
        <v>16</v>
      </c>
      <c r="G3" s="3">
        <f>5+7+11</f>
        <v>23</v>
      </c>
      <c r="H3">
        <f t="shared" ref="H3" si="1">F3-G3</f>
        <v>-7</v>
      </c>
      <c r="L3">
        <f t="shared" ref="L3" si="2">B3*10</f>
        <v>0</v>
      </c>
      <c r="M3">
        <f t="shared" ref="M3" si="3">D3*5</f>
        <v>5</v>
      </c>
      <c r="N3">
        <f t="shared" ref="N3" si="4">10*1</f>
        <v>10</v>
      </c>
      <c r="O3">
        <f t="shared" ref="O3" si="5">SUM(I3:N3)</f>
        <v>15</v>
      </c>
    </row>
    <row r="4" spans="1:27" x14ac:dyDescent="0.25">
      <c r="A4" s="3" t="s">
        <v>227</v>
      </c>
      <c r="B4" s="3">
        <f>1*1</f>
        <v>1</v>
      </c>
      <c r="C4" s="3">
        <f>1*2</f>
        <v>2</v>
      </c>
      <c r="D4" s="3"/>
      <c r="E4" s="2">
        <f t="shared" ref="E4" si="6">(B4)/(B4+C4+D4)</f>
        <v>0.33333333333333331</v>
      </c>
      <c r="F4" s="3">
        <f>1+10+1</f>
        <v>12</v>
      </c>
      <c r="G4" s="3">
        <f>11+2+3</f>
        <v>16</v>
      </c>
      <c r="H4">
        <f t="shared" ref="H4" si="7">F4-G4</f>
        <v>-4</v>
      </c>
      <c r="L4">
        <f t="shared" ref="L4" si="8">B4*10</f>
        <v>10</v>
      </c>
      <c r="M4">
        <f t="shared" ref="M4" si="9">D4*5</f>
        <v>0</v>
      </c>
      <c r="N4">
        <f t="shared" ref="N4" si="10">10*1</f>
        <v>10</v>
      </c>
      <c r="O4">
        <f t="shared" ref="O4" si="11">SUM(I4:N4)</f>
        <v>20</v>
      </c>
    </row>
    <row r="5" spans="1:27" x14ac:dyDescent="0.25">
      <c r="A5" s="3" t="s">
        <v>154</v>
      </c>
      <c r="B5" s="3">
        <f>1*14</f>
        <v>14</v>
      </c>
      <c r="C5" s="3">
        <f>1*3</f>
        <v>3</v>
      </c>
      <c r="D5" s="3"/>
      <c r="E5" s="2">
        <f t="shared" ref="E5:E21" si="12">(B5)/(B5+C5+D5)</f>
        <v>0.82352941176470584</v>
      </c>
      <c r="F5" s="3">
        <f>17+14+5+1+4+9+10+8+8+6+11+12+10+19+4+6+2</f>
        <v>146</v>
      </c>
      <c r="G5" s="3">
        <f>0+0+1+4+7+3+0+6+2+0+0+3+0+0+3+2+5</f>
        <v>36</v>
      </c>
      <c r="H5">
        <f t="shared" ref="H5:H6" si="13">F5-G5</f>
        <v>110</v>
      </c>
      <c r="I5">
        <f>60*3</f>
        <v>180</v>
      </c>
      <c r="J5">
        <f>40*1</f>
        <v>40</v>
      </c>
      <c r="L5">
        <f t="shared" ref="L5:L6" si="14">B5*10</f>
        <v>140</v>
      </c>
      <c r="M5">
        <f>D5*5</f>
        <v>0</v>
      </c>
      <c r="N5">
        <f>10*4</f>
        <v>40</v>
      </c>
      <c r="O5">
        <f t="shared" ref="O5" si="15">SUM(I5:N5)</f>
        <v>400</v>
      </c>
    </row>
    <row r="6" spans="1:27" x14ac:dyDescent="0.25">
      <c r="A6" s="3" t="s">
        <v>186</v>
      </c>
      <c r="B6" s="3">
        <f>1*3</f>
        <v>3</v>
      </c>
      <c r="C6" s="3">
        <f>1*4</f>
        <v>4</v>
      </c>
      <c r="D6" s="3"/>
      <c r="E6" s="2">
        <f t="shared" si="12"/>
        <v>0.42857142857142855</v>
      </c>
      <c r="F6" s="3">
        <f>7+4+2+11+0+6+0</f>
        <v>30</v>
      </c>
      <c r="G6" s="3">
        <f>4+10+4+0+11+4+10</f>
        <v>43</v>
      </c>
      <c r="H6">
        <f t="shared" si="13"/>
        <v>-13</v>
      </c>
      <c r="J6">
        <f>40*1</f>
        <v>40</v>
      </c>
      <c r="L6">
        <f t="shared" si="14"/>
        <v>30</v>
      </c>
      <c r="M6">
        <f t="shared" ref="M6" si="16">D6*5</f>
        <v>0</v>
      </c>
      <c r="N6">
        <f>10*2</f>
        <v>20</v>
      </c>
      <c r="O6">
        <f t="shared" ref="O6" si="17">SUM(I6:N6)</f>
        <v>90</v>
      </c>
    </row>
    <row r="7" spans="1:27" ht="14.25" customHeight="1" x14ac:dyDescent="0.25">
      <c r="A7" s="3" t="s">
        <v>32</v>
      </c>
      <c r="B7" s="3">
        <f>1*3</f>
        <v>3</v>
      </c>
      <c r="C7" s="3"/>
      <c r="D7" s="3"/>
      <c r="E7" s="2">
        <f t="shared" si="12"/>
        <v>1</v>
      </c>
      <c r="F7" s="3">
        <f>8+5+11</f>
        <v>24</v>
      </c>
      <c r="G7" s="3">
        <f>1+3+0</f>
        <v>4</v>
      </c>
      <c r="H7">
        <f t="shared" ref="H7:H81" si="18">F7-G7</f>
        <v>20</v>
      </c>
      <c r="I7">
        <f>60*1</f>
        <v>60</v>
      </c>
      <c r="K7">
        <f>20*1</f>
        <v>20</v>
      </c>
      <c r="L7">
        <f t="shared" ref="L7:L81" si="19">B7*10</f>
        <v>30</v>
      </c>
      <c r="M7">
        <f t="shared" ref="M7:M81" si="20">D7*5</f>
        <v>0</v>
      </c>
      <c r="N7">
        <f>10*2</f>
        <v>20</v>
      </c>
      <c r="O7">
        <f>SUM(I7:N7)</f>
        <v>130</v>
      </c>
    </row>
    <row r="8" spans="1:27" x14ac:dyDescent="0.25">
      <c r="A8" s="3" t="s">
        <v>226</v>
      </c>
      <c r="B8" s="3">
        <f>1*3</f>
        <v>3</v>
      </c>
      <c r="C8" s="3">
        <f>1*1</f>
        <v>1</v>
      </c>
      <c r="D8" s="3"/>
      <c r="E8" s="2">
        <f t="shared" ref="E8" si="21">(B8)/(B8+C8+D8)</f>
        <v>0.75</v>
      </c>
      <c r="F8" s="3">
        <f>11+3+9+5</f>
        <v>28</v>
      </c>
      <c r="G8" s="3">
        <f>1+4+2+2</f>
        <v>9</v>
      </c>
      <c r="H8">
        <f t="shared" si="18"/>
        <v>19</v>
      </c>
      <c r="I8">
        <f>60*1</f>
        <v>60</v>
      </c>
      <c r="L8">
        <f t="shared" si="19"/>
        <v>30</v>
      </c>
      <c r="M8">
        <f t="shared" si="20"/>
        <v>0</v>
      </c>
      <c r="N8">
        <f t="shared" ref="N8:N54" si="22">10*1</f>
        <v>10</v>
      </c>
      <c r="O8">
        <f t="shared" ref="O8" si="23">SUM(I8:N8)</f>
        <v>100</v>
      </c>
    </row>
    <row r="9" spans="1:27" x14ac:dyDescent="0.25">
      <c r="A9" s="3" t="s">
        <v>189</v>
      </c>
      <c r="B9" s="3">
        <f>1*1</f>
        <v>1</v>
      </c>
      <c r="C9" s="3">
        <f>1*2</f>
        <v>2</v>
      </c>
      <c r="D9" s="3"/>
      <c r="E9" s="2">
        <f t="shared" ref="E9" si="24">(B9)/(B9+C9+D9)</f>
        <v>0.33333333333333331</v>
      </c>
      <c r="F9" s="3">
        <f>10+3+5</f>
        <v>18</v>
      </c>
      <c r="G9" s="3">
        <f>4+9+8</f>
        <v>21</v>
      </c>
      <c r="H9">
        <f t="shared" si="18"/>
        <v>-3</v>
      </c>
      <c r="L9">
        <f t="shared" si="19"/>
        <v>10</v>
      </c>
      <c r="M9">
        <f t="shared" si="20"/>
        <v>0</v>
      </c>
      <c r="N9">
        <f t="shared" si="22"/>
        <v>10</v>
      </c>
      <c r="O9">
        <f t="shared" ref="O9" si="25">SUM(I9:N9)</f>
        <v>20</v>
      </c>
    </row>
    <row r="10" spans="1:27" x14ac:dyDescent="0.25">
      <c r="A10" s="3" t="s">
        <v>173</v>
      </c>
      <c r="B10" s="3">
        <f>1*3</f>
        <v>3</v>
      </c>
      <c r="C10" s="3">
        <f>1*1</f>
        <v>1</v>
      </c>
      <c r="D10" s="3"/>
      <c r="E10" s="2">
        <f t="shared" ref="E10:E11" si="26">(B10)/(B10+C10+D10)</f>
        <v>0.75</v>
      </c>
      <c r="F10" s="3">
        <f>12+9+4+6</f>
        <v>31</v>
      </c>
      <c r="G10" s="3">
        <f>5+2+2+8</f>
        <v>17</v>
      </c>
      <c r="H10">
        <f t="shared" ref="H10:H11" si="27">F10-G10</f>
        <v>14</v>
      </c>
      <c r="K10">
        <f>20*1</f>
        <v>20</v>
      </c>
      <c r="L10">
        <f t="shared" ref="L10:L11" si="28">B10*10</f>
        <v>30</v>
      </c>
      <c r="M10">
        <f t="shared" ref="M10:M11" si="29">D10*5</f>
        <v>0</v>
      </c>
      <c r="N10">
        <f t="shared" si="22"/>
        <v>10</v>
      </c>
      <c r="O10">
        <f t="shared" ref="O10:O11" si="30">SUM(I10:N10)</f>
        <v>60</v>
      </c>
    </row>
    <row r="11" spans="1:27" x14ac:dyDescent="0.25">
      <c r="A11" s="3" t="s">
        <v>190</v>
      </c>
      <c r="B11" s="3">
        <f>1*3</f>
        <v>3</v>
      </c>
      <c r="C11" s="3">
        <f>1*1</f>
        <v>1</v>
      </c>
      <c r="D11" s="3"/>
      <c r="E11" s="2">
        <f t="shared" si="26"/>
        <v>0.75</v>
      </c>
      <c r="F11" s="3">
        <f>4+13+10+2</f>
        <v>29</v>
      </c>
      <c r="G11" s="3">
        <f>0+0+4+8</f>
        <v>12</v>
      </c>
      <c r="H11">
        <f t="shared" si="27"/>
        <v>17</v>
      </c>
      <c r="J11">
        <f>40*1</f>
        <v>40</v>
      </c>
      <c r="L11">
        <f t="shared" si="28"/>
        <v>30</v>
      </c>
      <c r="M11">
        <f t="shared" si="29"/>
        <v>0</v>
      </c>
      <c r="N11">
        <f t="shared" si="22"/>
        <v>10</v>
      </c>
      <c r="O11">
        <f t="shared" si="30"/>
        <v>80</v>
      </c>
    </row>
    <row r="12" spans="1:27" x14ac:dyDescent="0.25">
      <c r="A12" s="3" t="s">
        <v>127</v>
      </c>
      <c r="B12" s="3">
        <f>1*1</f>
        <v>1</v>
      </c>
      <c r="C12" s="3">
        <f>1*7</f>
        <v>7</v>
      </c>
      <c r="D12" s="3">
        <f>1*1</f>
        <v>1</v>
      </c>
      <c r="E12" s="2">
        <f t="shared" si="12"/>
        <v>0.1111111111111111</v>
      </c>
      <c r="F12" s="3">
        <f>8+1+2+4+3+0+5+0+3</f>
        <v>26</v>
      </c>
      <c r="G12" s="3">
        <f>4+8+4+13+3+7+15+11+12</f>
        <v>77</v>
      </c>
      <c r="H12">
        <f t="shared" si="18"/>
        <v>-51</v>
      </c>
      <c r="K12">
        <f>20*1</f>
        <v>20</v>
      </c>
      <c r="L12">
        <f t="shared" si="19"/>
        <v>10</v>
      </c>
      <c r="M12">
        <f t="shared" si="20"/>
        <v>5</v>
      </c>
      <c r="N12">
        <f>10*2</f>
        <v>20</v>
      </c>
      <c r="O12">
        <f t="shared" ref="O12:O82" si="31">SUM(I12:N12)</f>
        <v>55</v>
      </c>
    </row>
    <row r="13" spans="1:27" x14ac:dyDescent="0.25">
      <c r="A13" s="3" t="s">
        <v>236</v>
      </c>
      <c r="B13" s="3">
        <f>1*1</f>
        <v>1</v>
      </c>
      <c r="C13" s="3">
        <f>1*2</f>
        <v>2</v>
      </c>
      <c r="D13" s="3">
        <f>1*1</f>
        <v>1</v>
      </c>
      <c r="E13" s="2">
        <f t="shared" si="12"/>
        <v>0.25</v>
      </c>
      <c r="F13" s="3">
        <f>5+4+6+1</f>
        <v>16</v>
      </c>
      <c r="G13" s="3">
        <f>5+12+5+2</f>
        <v>24</v>
      </c>
      <c r="H13">
        <f t="shared" si="18"/>
        <v>-8</v>
      </c>
      <c r="J13">
        <f>40*1</f>
        <v>40</v>
      </c>
      <c r="L13">
        <f t="shared" si="19"/>
        <v>10</v>
      </c>
      <c r="M13">
        <f t="shared" si="20"/>
        <v>5</v>
      </c>
      <c r="N13">
        <f t="shared" si="22"/>
        <v>10</v>
      </c>
      <c r="O13">
        <f t="shared" ref="O13" si="32">SUM(I13:N13)</f>
        <v>65</v>
      </c>
    </row>
    <row r="14" spans="1:27" x14ac:dyDescent="0.25">
      <c r="A14" s="3" t="s">
        <v>73</v>
      </c>
      <c r="B14" s="3">
        <f>1*2</f>
        <v>2</v>
      </c>
      <c r="C14" s="3">
        <f>1*2</f>
        <v>2</v>
      </c>
      <c r="D14" s="3"/>
      <c r="E14" s="2">
        <f t="shared" si="12"/>
        <v>0.5</v>
      </c>
      <c r="F14" s="3">
        <f>6+2+11+2</f>
        <v>21</v>
      </c>
      <c r="G14" s="3">
        <f>2+10+1+9</f>
        <v>22</v>
      </c>
      <c r="H14">
        <f t="shared" ref="H14" si="33">F14-G14</f>
        <v>-1</v>
      </c>
      <c r="K14">
        <f>20*1</f>
        <v>20</v>
      </c>
      <c r="L14">
        <f t="shared" ref="L14" si="34">B14*10</f>
        <v>20</v>
      </c>
      <c r="M14">
        <f t="shared" ref="M14" si="35">D14*5</f>
        <v>0</v>
      </c>
      <c r="N14">
        <f t="shared" si="22"/>
        <v>10</v>
      </c>
      <c r="O14">
        <f t="shared" ref="O14" si="36">SUM(I14:N14)</f>
        <v>50</v>
      </c>
    </row>
    <row r="15" spans="1:27" x14ac:dyDescent="0.25">
      <c r="A15" s="3" t="s">
        <v>156</v>
      </c>
      <c r="B15" s="3"/>
      <c r="C15" s="3">
        <f>1*2</f>
        <v>2</v>
      </c>
      <c r="D15" s="3">
        <f>1*1</f>
        <v>1</v>
      </c>
      <c r="E15" s="2">
        <f t="shared" si="12"/>
        <v>0</v>
      </c>
      <c r="F15" s="3">
        <f>6+0+1</f>
        <v>7</v>
      </c>
      <c r="G15" s="3">
        <f>6+14+5</f>
        <v>25</v>
      </c>
      <c r="H15">
        <f t="shared" ref="H15:H17" si="37">F15-G15</f>
        <v>-18</v>
      </c>
      <c r="L15">
        <f t="shared" ref="L15:L17" si="38">B15*10</f>
        <v>0</v>
      </c>
      <c r="M15">
        <f t="shared" ref="M15:M17" si="39">D15*5</f>
        <v>5</v>
      </c>
      <c r="N15">
        <f t="shared" si="22"/>
        <v>10</v>
      </c>
      <c r="O15">
        <f t="shared" ref="O15" si="40">SUM(I15:N15)</f>
        <v>15</v>
      </c>
    </row>
    <row r="16" spans="1:27" x14ac:dyDescent="0.25">
      <c r="A16" s="3" t="s">
        <v>188</v>
      </c>
      <c r="B16" s="3"/>
      <c r="C16" s="3">
        <f>1*3</f>
        <v>3</v>
      </c>
      <c r="D16" s="3"/>
      <c r="E16" s="2">
        <f t="shared" si="12"/>
        <v>0</v>
      </c>
      <c r="F16" s="3">
        <f>2+0+0</f>
        <v>2</v>
      </c>
      <c r="G16" s="3">
        <f>9+13+10</f>
        <v>32</v>
      </c>
      <c r="H16">
        <f t="shared" si="37"/>
        <v>-30</v>
      </c>
      <c r="L16">
        <f t="shared" si="38"/>
        <v>0</v>
      </c>
      <c r="M16">
        <f t="shared" si="39"/>
        <v>0</v>
      </c>
      <c r="N16">
        <f t="shared" si="22"/>
        <v>10</v>
      </c>
      <c r="O16">
        <f t="shared" ref="O16:O17" si="41">SUM(I16:N16)</f>
        <v>10</v>
      </c>
    </row>
    <row r="17" spans="1:15" x14ac:dyDescent="0.25">
      <c r="A17" s="3" t="s">
        <v>225</v>
      </c>
      <c r="B17" s="3"/>
      <c r="C17" s="3">
        <f>1*3</f>
        <v>3</v>
      </c>
      <c r="D17" s="3"/>
      <c r="E17" s="2">
        <f t="shared" si="12"/>
        <v>0</v>
      </c>
      <c r="F17" s="3">
        <f>1+2+1</f>
        <v>4</v>
      </c>
      <c r="G17" s="3">
        <f>7+6+11</f>
        <v>24</v>
      </c>
      <c r="H17">
        <f t="shared" si="37"/>
        <v>-20</v>
      </c>
      <c r="L17">
        <f t="shared" si="38"/>
        <v>0</v>
      </c>
      <c r="M17">
        <f t="shared" si="39"/>
        <v>0</v>
      </c>
      <c r="N17">
        <f t="shared" si="22"/>
        <v>10</v>
      </c>
      <c r="O17">
        <f t="shared" si="41"/>
        <v>10</v>
      </c>
    </row>
    <row r="18" spans="1:15" x14ac:dyDescent="0.25">
      <c r="A18" s="3" t="s">
        <v>155</v>
      </c>
      <c r="B18" s="3">
        <f>1*3</f>
        <v>3</v>
      </c>
      <c r="C18" s="3"/>
      <c r="D18" s="3">
        <f>1*1</f>
        <v>1</v>
      </c>
      <c r="E18" s="2">
        <f t="shared" si="12"/>
        <v>0.75</v>
      </c>
      <c r="F18" s="3">
        <f>13+6+7+4</f>
        <v>30</v>
      </c>
      <c r="G18" s="3">
        <f>4+6+0+1</f>
        <v>11</v>
      </c>
      <c r="H18">
        <f t="shared" si="18"/>
        <v>19</v>
      </c>
      <c r="I18">
        <f>60*1</f>
        <v>60</v>
      </c>
      <c r="L18">
        <f t="shared" si="19"/>
        <v>30</v>
      </c>
      <c r="M18">
        <f t="shared" si="20"/>
        <v>5</v>
      </c>
      <c r="N18">
        <f t="shared" si="22"/>
        <v>10</v>
      </c>
      <c r="O18">
        <f t="shared" si="31"/>
        <v>105</v>
      </c>
    </row>
    <row r="19" spans="1:15" x14ac:dyDescent="0.25">
      <c r="A19" s="3" t="s">
        <v>187</v>
      </c>
      <c r="B19" s="3">
        <f>1*6</f>
        <v>6</v>
      </c>
      <c r="C19" s="3">
        <f>1*8</f>
        <v>8</v>
      </c>
      <c r="D19" s="3"/>
      <c r="E19" s="2">
        <f t="shared" ref="E19" si="42">(B19)/(B19+C19+D19)</f>
        <v>0.42857142857142855</v>
      </c>
      <c r="F19" s="3">
        <f>5+0+8+4+15+0+4+7+0+3+2+16+12+5</f>
        <v>81</v>
      </c>
      <c r="G19" s="3">
        <f>12+4+5+10+5+6+6+1+19+1+6+3+4+6</f>
        <v>88</v>
      </c>
      <c r="H19">
        <f t="shared" si="18"/>
        <v>-7</v>
      </c>
      <c r="K19">
        <f>20*2</f>
        <v>40</v>
      </c>
      <c r="L19">
        <f t="shared" si="19"/>
        <v>60</v>
      </c>
      <c r="M19">
        <f t="shared" si="20"/>
        <v>0</v>
      </c>
      <c r="N19">
        <f>10*4</f>
        <v>40</v>
      </c>
      <c r="O19">
        <f t="shared" si="31"/>
        <v>140</v>
      </c>
    </row>
    <row r="20" spans="1:15" x14ac:dyDescent="0.25">
      <c r="A20" s="3" t="s">
        <v>128</v>
      </c>
      <c r="B20" s="3">
        <f>1*4</f>
        <v>4</v>
      </c>
      <c r="C20" s="3">
        <f>1*5</f>
        <v>5</v>
      </c>
      <c r="D20" s="3">
        <f>1*1</f>
        <v>1</v>
      </c>
      <c r="E20" s="2">
        <f t="shared" si="12"/>
        <v>0.4</v>
      </c>
      <c r="F20" s="3">
        <f>4+3+4+0+3+0+3+7+11+2</f>
        <v>37</v>
      </c>
      <c r="G20" s="3">
        <f>8+5+2+11+3+17+16+4+7+1</f>
        <v>74</v>
      </c>
      <c r="H20">
        <f t="shared" si="18"/>
        <v>-37</v>
      </c>
      <c r="I20">
        <f>60*1</f>
        <v>60</v>
      </c>
      <c r="J20">
        <f>40*1</f>
        <v>40</v>
      </c>
      <c r="L20">
        <f t="shared" si="19"/>
        <v>40</v>
      </c>
      <c r="M20">
        <f t="shared" si="20"/>
        <v>5</v>
      </c>
      <c r="N20">
        <f>10*3</f>
        <v>30</v>
      </c>
      <c r="O20">
        <f t="shared" si="31"/>
        <v>175</v>
      </c>
    </row>
    <row r="21" spans="1:15" x14ac:dyDescent="0.25">
      <c r="B21" s="3"/>
      <c r="C21" s="3"/>
      <c r="D21" s="3"/>
      <c r="E21" s="2" t="e">
        <f t="shared" si="12"/>
        <v>#DIV/0!</v>
      </c>
      <c r="F21" s="3"/>
      <c r="G21" s="3"/>
      <c r="H21">
        <f t="shared" si="18"/>
        <v>0</v>
      </c>
      <c r="L21">
        <f t="shared" si="19"/>
        <v>0</v>
      </c>
      <c r="M21">
        <f t="shared" si="20"/>
        <v>0</v>
      </c>
      <c r="N21">
        <f t="shared" si="22"/>
        <v>10</v>
      </c>
      <c r="O21">
        <f t="shared" si="31"/>
        <v>10</v>
      </c>
    </row>
    <row r="22" spans="1:15" x14ac:dyDescent="0.25">
      <c r="B22" s="3"/>
      <c r="C22" s="3"/>
      <c r="D22" s="3"/>
      <c r="E22" s="2" t="e">
        <f t="shared" ref="E22:E150" si="43">(B22)/(B22+C22+D22)</f>
        <v>#DIV/0!</v>
      </c>
      <c r="F22" s="3"/>
      <c r="G22" s="3"/>
      <c r="H22">
        <f t="shared" si="18"/>
        <v>0</v>
      </c>
      <c r="L22">
        <f t="shared" si="19"/>
        <v>0</v>
      </c>
      <c r="M22">
        <f t="shared" si="20"/>
        <v>0</v>
      </c>
      <c r="N22">
        <f t="shared" si="22"/>
        <v>10</v>
      </c>
      <c r="O22">
        <f t="shared" si="31"/>
        <v>10</v>
      </c>
    </row>
    <row r="23" spans="1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8"/>
        <v>0</v>
      </c>
      <c r="L23">
        <f t="shared" si="19"/>
        <v>0</v>
      </c>
      <c r="M23">
        <f t="shared" si="20"/>
        <v>0</v>
      </c>
      <c r="N23">
        <f t="shared" si="22"/>
        <v>10</v>
      </c>
      <c r="O23">
        <f t="shared" si="31"/>
        <v>10</v>
      </c>
    </row>
    <row r="24" spans="1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8"/>
        <v>0</v>
      </c>
      <c r="L24">
        <f t="shared" si="19"/>
        <v>0</v>
      </c>
      <c r="M24">
        <f t="shared" si="20"/>
        <v>0</v>
      </c>
      <c r="N24">
        <f t="shared" si="22"/>
        <v>10</v>
      </c>
      <c r="O24">
        <f t="shared" si="31"/>
        <v>10</v>
      </c>
    </row>
    <row r="25" spans="1:15" x14ac:dyDescent="0.25">
      <c r="B25" s="3"/>
      <c r="C25" s="3"/>
      <c r="D25" s="3"/>
      <c r="E25" s="2" t="e">
        <f>(B25)/(B25+C25+D25)</f>
        <v>#DIV/0!</v>
      </c>
      <c r="F25" s="3"/>
      <c r="G25" s="3"/>
      <c r="H25">
        <f t="shared" si="18"/>
        <v>0</v>
      </c>
      <c r="L25">
        <f t="shared" si="19"/>
        <v>0</v>
      </c>
      <c r="M25">
        <f t="shared" si="20"/>
        <v>0</v>
      </c>
      <c r="N25">
        <f t="shared" si="22"/>
        <v>10</v>
      </c>
      <c r="O25">
        <f t="shared" si="31"/>
        <v>10</v>
      </c>
    </row>
    <row r="26" spans="1:15" x14ac:dyDescent="0.25">
      <c r="B26" s="3"/>
      <c r="C26" s="3"/>
      <c r="D26" s="3"/>
      <c r="E26" s="2" t="e">
        <f>(B26)/(B26+C26+D26)</f>
        <v>#DIV/0!</v>
      </c>
      <c r="F26" s="3"/>
      <c r="G26" s="3"/>
      <c r="H26">
        <f t="shared" si="18"/>
        <v>0</v>
      </c>
      <c r="L26">
        <f t="shared" si="19"/>
        <v>0</v>
      </c>
      <c r="M26">
        <f t="shared" si="20"/>
        <v>0</v>
      </c>
      <c r="N26">
        <f t="shared" si="22"/>
        <v>10</v>
      </c>
      <c r="O26">
        <f t="shared" si="31"/>
        <v>10</v>
      </c>
    </row>
    <row r="27" spans="1:15" x14ac:dyDescent="0.25">
      <c r="B27" s="3"/>
      <c r="C27" s="3"/>
      <c r="D27" s="3"/>
      <c r="E27" s="2" t="e">
        <f t="shared" ref="E27:E40" si="44">(B27)/(B27+C27+D27)</f>
        <v>#DIV/0!</v>
      </c>
      <c r="F27" s="3"/>
      <c r="G27" s="3"/>
      <c r="H27">
        <f t="shared" si="18"/>
        <v>0</v>
      </c>
      <c r="L27">
        <f t="shared" si="19"/>
        <v>0</v>
      </c>
      <c r="M27">
        <f t="shared" si="20"/>
        <v>0</v>
      </c>
      <c r="N27">
        <f t="shared" si="22"/>
        <v>10</v>
      </c>
      <c r="O27">
        <f t="shared" si="31"/>
        <v>10</v>
      </c>
    </row>
    <row r="28" spans="1:15" x14ac:dyDescent="0.25">
      <c r="B28" s="3"/>
      <c r="C28" s="3"/>
      <c r="D28" s="3"/>
      <c r="E28" s="2" t="e">
        <f t="shared" si="44"/>
        <v>#DIV/0!</v>
      </c>
      <c r="F28" s="3"/>
      <c r="G28" s="3"/>
      <c r="H28">
        <f t="shared" si="18"/>
        <v>0</v>
      </c>
      <c r="L28">
        <f t="shared" si="19"/>
        <v>0</v>
      </c>
      <c r="M28">
        <f t="shared" si="20"/>
        <v>0</v>
      </c>
      <c r="N28">
        <f t="shared" si="22"/>
        <v>10</v>
      </c>
      <c r="O28">
        <f t="shared" si="31"/>
        <v>10</v>
      </c>
    </row>
    <row r="29" spans="1:15" x14ac:dyDescent="0.25">
      <c r="B29" s="3"/>
      <c r="C29" s="3"/>
      <c r="D29" s="3"/>
      <c r="E29" s="2" t="e">
        <f>(B29)/(B29+C29+D29)</f>
        <v>#DIV/0!</v>
      </c>
      <c r="F29" s="3"/>
      <c r="G29" s="3"/>
      <c r="H29">
        <f t="shared" si="18"/>
        <v>0</v>
      </c>
      <c r="L29">
        <f t="shared" si="19"/>
        <v>0</v>
      </c>
      <c r="M29">
        <f t="shared" si="20"/>
        <v>0</v>
      </c>
      <c r="N29">
        <f t="shared" si="22"/>
        <v>10</v>
      </c>
      <c r="O29">
        <f t="shared" si="31"/>
        <v>10</v>
      </c>
    </row>
    <row r="30" spans="1:15" x14ac:dyDescent="0.25">
      <c r="B30" s="3"/>
      <c r="C30" s="3"/>
      <c r="D30" s="3"/>
      <c r="E30" s="2" t="e">
        <f>(B30)/(B30+C30+D30)</f>
        <v>#DIV/0!</v>
      </c>
      <c r="F30" s="3"/>
      <c r="G30" s="3"/>
      <c r="H30">
        <f t="shared" si="18"/>
        <v>0</v>
      </c>
      <c r="L30">
        <f t="shared" si="19"/>
        <v>0</v>
      </c>
      <c r="M30">
        <f t="shared" si="20"/>
        <v>0</v>
      </c>
      <c r="N30">
        <f t="shared" si="22"/>
        <v>10</v>
      </c>
      <c r="O30">
        <f t="shared" si="31"/>
        <v>10</v>
      </c>
    </row>
    <row r="31" spans="1:15" x14ac:dyDescent="0.25">
      <c r="B31" s="3"/>
      <c r="C31" s="3"/>
      <c r="D31" s="3"/>
      <c r="E31" s="2" t="e">
        <f t="shared" ref="E31:E33" si="45">(B31)/(B31+C31+D31)</f>
        <v>#DIV/0!</v>
      </c>
      <c r="F31" s="3"/>
      <c r="G31" s="3"/>
      <c r="H31">
        <f t="shared" si="18"/>
        <v>0</v>
      </c>
      <c r="L31">
        <f t="shared" si="19"/>
        <v>0</v>
      </c>
      <c r="M31">
        <f t="shared" si="20"/>
        <v>0</v>
      </c>
      <c r="N31">
        <f t="shared" si="22"/>
        <v>10</v>
      </c>
      <c r="O31">
        <f t="shared" si="31"/>
        <v>10</v>
      </c>
    </row>
    <row r="32" spans="1:15" x14ac:dyDescent="0.25">
      <c r="B32" s="3"/>
      <c r="C32" s="3"/>
      <c r="D32" s="3"/>
      <c r="E32" s="2" t="e">
        <f t="shared" si="45"/>
        <v>#DIV/0!</v>
      </c>
      <c r="F32" s="3"/>
      <c r="G32" s="3"/>
      <c r="H32">
        <f t="shared" si="18"/>
        <v>0</v>
      </c>
      <c r="L32">
        <f t="shared" si="19"/>
        <v>0</v>
      </c>
      <c r="M32">
        <f t="shared" si="20"/>
        <v>0</v>
      </c>
      <c r="N32">
        <f t="shared" si="22"/>
        <v>10</v>
      </c>
      <c r="O32">
        <f t="shared" si="31"/>
        <v>10</v>
      </c>
    </row>
    <row r="33" spans="2:15" x14ac:dyDescent="0.25">
      <c r="B33" s="3"/>
      <c r="C33" s="3"/>
      <c r="D33" s="3"/>
      <c r="E33" s="2" t="e">
        <f t="shared" si="45"/>
        <v>#DIV/0!</v>
      </c>
      <c r="F33" s="3"/>
      <c r="G33" s="3"/>
      <c r="H33">
        <f t="shared" si="18"/>
        <v>0</v>
      </c>
      <c r="L33">
        <f t="shared" si="19"/>
        <v>0</v>
      </c>
      <c r="M33">
        <f t="shared" si="20"/>
        <v>0</v>
      </c>
      <c r="N33">
        <f t="shared" si="22"/>
        <v>10</v>
      </c>
      <c r="O33">
        <f t="shared" si="31"/>
        <v>10</v>
      </c>
    </row>
    <row r="34" spans="2:15" x14ac:dyDescent="0.25">
      <c r="B34" s="3"/>
      <c r="C34" s="3"/>
      <c r="D34" s="3"/>
      <c r="E34" s="2" t="e">
        <f t="shared" si="44"/>
        <v>#DIV/0!</v>
      </c>
      <c r="F34" s="3"/>
      <c r="G34" s="3"/>
      <c r="H34">
        <f t="shared" si="18"/>
        <v>0</v>
      </c>
      <c r="L34">
        <f t="shared" si="19"/>
        <v>0</v>
      </c>
      <c r="M34">
        <f t="shared" si="20"/>
        <v>0</v>
      </c>
      <c r="N34">
        <f t="shared" si="22"/>
        <v>10</v>
      </c>
      <c r="O34">
        <f t="shared" si="31"/>
        <v>10</v>
      </c>
    </row>
    <row r="35" spans="2:15" x14ac:dyDescent="0.25">
      <c r="B35" s="3"/>
      <c r="C35" s="3"/>
      <c r="D35" s="3"/>
      <c r="E35" s="2" t="e">
        <f t="shared" si="44"/>
        <v>#DIV/0!</v>
      </c>
      <c r="F35" s="3"/>
      <c r="G35" s="3"/>
      <c r="H35">
        <f t="shared" si="18"/>
        <v>0</v>
      </c>
      <c r="L35">
        <f t="shared" si="19"/>
        <v>0</v>
      </c>
      <c r="M35">
        <f t="shared" si="20"/>
        <v>0</v>
      </c>
      <c r="N35">
        <f t="shared" si="22"/>
        <v>10</v>
      </c>
      <c r="O35">
        <f t="shared" si="31"/>
        <v>10</v>
      </c>
    </row>
    <row r="36" spans="2:15" x14ac:dyDescent="0.25">
      <c r="B36" s="3"/>
      <c r="C36" s="3"/>
      <c r="D36" s="3"/>
      <c r="E36" s="2" t="e">
        <f t="shared" si="44"/>
        <v>#DIV/0!</v>
      </c>
      <c r="F36" s="3"/>
      <c r="G36" s="3"/>
      <c r="H36">
        <f t="shared" si="18"/>
        <v>0</v>
      </c>
      <c r="L36">
        <f t="shared" si="19"/>
        <v>0</v>
      </c>
      <c r="M36">
        <f t="shared" si="20"/>
        <v>0</v>
      </c>
      <c r="N36">
        <f t="shared" si="22"/>
        <v>10</v>
      </c>
      <c r="O36">
        <f t="shared" si="31"/>
        <v>10</v>
      </c>
    </row>
    <row r="37" spans="2:15" x14ac:dyDescent="0.25">
      <c r="B37" s="3"/>
      <c r="C37" s="3"/>
      <c r="D37" s="3"/>
      <c r="E37" s="2" t="e">
        <f>(B37)/(B37+C37+D37)</f>
        <v>#DIV/0!</v>
      </c>
      <c r="F37" s="3"/>
      <c r="G37" s="3"/>
      <c r="H37">
        <f t="shared" si="18"/>
        <v>0</v>
      </c>
      <c r="L37">
        <f t="shared" si="19"/>
        <v>0</v>
      </c>
      <c r="M37">
        <f t="shared" si="20"/>
        <v>0</v>
      </c>
      <c r="N37">
        <f t="shared" si="22"/>
        <v>10</v>
      </c>
      <c r="O37">
        <f t="shared" si="31"/>
        <v>10</v>
      </c>
    </row>
    <row r="38" spans="2:15" x14ac:dyDescent="0.25">
      <c r="B38" s="3"/>
      <c r="C38" s="3"/>
      <c r="D38" s="3"/>
      <c r="E38" s="2" t="e">
        <f t="shared" ref="E38" si="46">(B38)/(B38+C38+D38)</f>
        <v>#DIV/0!</v>
      </c>
      <c r="F38" s="3"/>
      <c r="G38" s="3"/>
      <c r="H38">
        <f t="shared" si="18"/>
        <v>0</v>
      </c>
      <c r="L38">
        <f t="shared" si="19"/>
        <v>0</v>
      </c>
      <c r="M38">
        <f t="shared" si="20"/>
        <v>0</v>
      </c>
      <c r="N38">
        <f t="shared" si="22"/>
        <v>10</v>
      </c>
      <c r="O38">
        <f t="shared" si="31"/>
        <v>10</v>
      </c>
    </row>
    <row r="39" spans="2:15" x14ac:dyDescent="0.25">
      <c r="B39" s="3"/>
      <c r="C39" s="3"/>
      <c r="D39" s="3"/>
      <c r="E39" s="2" t="e">
        <f>(B39)/(B39+C39+D39)</f>
        <v>#DIV/0!</v>
      </c>
      <c r="F39" s="3"/>
      <c r="G39" s="3"/>
      <c r="H39">
        <f t="shared" si="18"/>
        <v>0</v>
      </c>
      <c r="L39">
        <f t="shared" si="19"/>
        <v>0</v>
      </c>
      <c r="M39">
        <f t="shared" si="20"/>
        <v>0</v>
      </c>
      <c r="N39">
        <f t="shared" si="22"/>
        <v>10</v>
      </c>
      <c r="O39">
        <f t="shared" si="31"/>
        <v>10</v>
      </c>
    </row>
    <row r="40" spans="2:15" x14ac:dyDescent="0.25">
      <c r="B40" s="3"/>
      <c r="C40" s="3"/>
      <c r="D40" s="3"/>
      <c r="E40" s="2" t="e">
        <f t="shared" si="44"/>
        <v>#DIV/0!</v>
      </c>
      <c r="F40" s="3"/>
      <c r="G40" s="3"/>
      <c r="H40">
        <f t="shared" si="18"/>
        <v>0</v>
      </c>
      <c r="L40">
        <f t="shared" si="19"/>
        <v>0</v>
      </c>
      <c r="M40">
        <f t="shared" si="20"/>
        <v>0</v>
      </c>
      <c r="N40">
        <f t="shared" si="22"/>
        <v>10</v>
      </c>
      <c r="O40">
        <f t="shared" si="31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8"/>
        <v>0</v>
      </c>
      <c r="L41">
        <f t="shared" si="19"/>
        <v>0</v>
      </c>
      <c r="M41">
        <f t="shared" si="20"/>
        <v>0</v>
      </c>
      <c r="N41">
        <f t="shared" si="22"/>
        <v>10</v>
      </c>
      <c r="O41">
        <f t="shared" si="31"/>
        <v>10</v>
      </c>
    </row>
    <row r="42" spans="2:15" x14ac:dyDescent="0.25">
      <c r="B42" s="3"/>
      <c r="C42" s="3"/>
      <c r="D42" s="3"/>
      <c r="E42" s="2" t="e">
        <f t="shared" si="43"/>
        <v>#DIV/0!</v>
      </c>
      <c r="F42" s="3"/>
      <c r="G42" s="3"/>
      <c r="H42">
        <f t="shared" si="18"/>
        <v>0</v>
      </c>
      <c r="L42">
        <f t="shared" si="19"/>
        <v>0</v>
      </c>
      <c r="M42">
        <f t="shared" si="20"/>
        <v>0</v>
      </c>
      <c r="N42">
        <f t="shared" si="22"/>
        <v>10</v>
      </c>
      <c r="O42">
        <f t="shared" si="31"/>
        <v>10</v>
      </c>
    </row>
    <row r="43" spans="2:15" x14ac:dyDescent="0.25">
      <c r="B43" s="3"/>
      <c r="C43" s="3"/>
      <c r="D43" s="3"/>
      <c r="E43" s="2" t="e">
        <f t="shared" si="43"/>
        <v>#DIV/0!</v>
      </c>
      <c r="F43" s="3"/>
      <c r="G43" s="3"/>
      <c r="H43">
        <f t="shared" si="18"/>
        <v>0</v>
      </c>
      <c r="L43">
        <f t="shared" si="19"/>
        <v>0</v>
      </c>
      <c r="M43">
        <f t="shared" si="20"/>
        <v>0</v>
      </c>
      <c r="N43">
        <f t="shared" si="22"/>
        <v>10</v>
      </c>
      <c r="O43">
        <f t="shared" si="31"/>
        <v>10</v>
      </c>
    </row>
    <row r="44" spans="2:15" x14ac:dyDescent="0.25">
      <c r="B44" s="3"/>
      <c r="C44" s="3"/>
      <c r="D44" s="3"/>
      <c r="E44" s="2" t="e">
        <f t="shared" si="43"/>
        <v>#DIV/0!</v>
      </c>
      <c r="F44" s="3"/>
      <c r="G44" s="3"/>
      <c r="H44">
        <f t="shared" si="18"/>
        <v>0</v>
      </c>
      <c r="L44">
        <f t="shared" si="19"/>
        <v>0</v>
      </c>
      <c r="M44">
        <f t="shared" si="20"/>
        <v>0</v>
      </c>
      <c r="N44">
        <f t="shared" si="22"/>
        <v>10</v>
      </c>
      <c r="O44">
        <f t="shared" si="31"/>
        <v>10</v>
      </c>
    </row>
    <row r="45" spans="2:15" x14ac:dyDescent="0.25">
      <c r="B45" s="3"/>
      <c r="C45" s="3"/>
      <c r="D45" s="3"/>
      <c r="E45" s="2" t="e">
        <f t="shared" si="43"/>
        <v>#DIV/0!</v>
      </c>
      <c r="F45" s="3"/>
      <c r="G45" s="3"/>
      <c r="H45">
        <f t="shared" si="18"/>
        <v>0</v>
      </c>
      <c r="L45">
        <f t="shared" si="19"/>
        <v>0</v>
      </c>
      <c r="M45">
        <f t="shared" si="20"/>
        <v>0</v>
      </c>
      <c r="N45">
        <f t="shared" si="22"/>
        <v>10</v>
      </c>
      <c r="O45">
        <f t="shared" si="31"/>
        <v>10</v>
      </c>
    </row>
    <row r="46" spans="2:15" x14ac:dyDescent="0.25">
      <c r="B46" s="3"/>
      <c r="C46" s="3"/>
      <c r="D46" s="3"/>
      <c r="E46" s="2" t="e">
        <f t="shared" si="43"/>
        <v>#DIV/0!</v>
      </c>
      <c r="F46" s="3"/>
      <c r="G46" s="3"/>
      <c r="H46">
        <f t="shared" si="18"/>
        <v>0</v>
      </c>
      <c r="L46">
        <f t="shared" si="19"/>
        <v>0</v>
      </c>
      <c r="M46">
        <f t="shared" si="20"/>
        <v>0</v>
      </c>
      <c r="N46">
        <f t="shared" si="22"/>
        <v>10</v>
      </c>
      <c r="O46">
        <f t="shared" si="31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8"/>
        <v>0</v>
      </c>
      <c r="L47">
        <f t="shared" si="19"/>
        <v>0</v>
      </c>
      <c r="M47">
        <f t="shared" si="20"/>
        <v>0</v>
      </c>
      <c r="N47">
        <f t="shared" si="22"/>
        <v>10</v>
      </c>
      <c r="O47">
        <f t="shared" si="31"/>
        <v>10</v>
      </c>
    </row>
    <row r="48" spans="2:15" x14ac:dyDescent="0.25">
      <c r="B48" s="3"/>
      <c r="C48" s="3"/>
      <c r="D48" s="3"/>
      <c r="E48" s="2" t="e">
        <f t="shared" ref="E48:E50" si="47">(B48)/(B48+C48+D48)</f>
        <v>#DIV/0!</v>
      </c>
      <c r="F48" s="3"/>
      <c r="G48" s="3"/>
      <c r="H48">
        <f t="shared" si="18"/>
        <v>0</v>
      </c>
      <c r="L48">
        <f t="shared" si="19"/>
        <v>0</v>
      </c>
      <c r="M48">
        <f t="shared" si="20"/>
        <v>0</v>
      </c>
      <c r="N48">
        <f t="shared" si="22"/>
        <v>10</v>
      </c>
      <c r="O48">
        <f t="shared" si="31"/>
        <v>10</v>
      </c>
    </row>
    <row r="49" spans="2:15" x14ac:dyDescent="0.25">
      <c r="B49" s="3"/>
      <c r="C49" s="3"/>
      <c r="D49" s="3"/>
      <c r="E49" s="2" t="e">
        <f t="shared" si="47"/>
        <v>#DIV/0!</v>
      </c>
      <c r="F49" s="3"/>
      <c r="G49" s="3"/>
      <c r="H49">
        <f t="shared" si="18"/>
        <v>0</v>
      </c>
      <c r="L49">
        <f t="shared" si="19"/>
        <v>0</v>
      </c>
      <c r="M49">
        <f t="shared" si="20"/>
        <v>0</v>
      </c>
      <c r="N49">
        <f t="shared" si="22"/>
        <v>10</v>
      </c>
      <c r="O49">
        <f t="shared" si="31"/>
        <v>10</v>
      </c>
    </row>
    <row r="50" spans="2:15" x14ac:dyDescent="0.25">
      <c r="B50" s="3"/>
      <c r="C50" s="3"/>
      <c r="D50" s="3"/>
      <c r="E50" s="2" t="e">
        <f t="shared" si="47"/>
        <v>#DIV/0!</v>
      </c>
      <c r="F50" s="3"/>
      <c r="G50" s="3"/>
      <c r="H50">
        <f t="shared" si="18"/>
        <v>0</v>
      </c>
      <c r="L50">
        <f t="shared" si="19"/>
        <v>0</v>
      </c>
      <c r="M50">
        <f t="shared" si="20"/>
        <v>0</v>
      </c>
      <c r="N50">
        <f t="shared" si="22"/>
        <v>10</v>
      </c>
      <c r="O50">
        <f t="shared" si="31"/>
        <v>10</v>
      </c>
    </row>
    <row r="51" spans="2:15" x14ac:dyDescent="0.25">
      <c r="B51" s="3"/>
      <c r="C51" s="3"/>
      <c r="D51" s="3"/>
      <c r="E51" s="2" t="e">
        <f>(B51)/(B51+C51+D51)</f>
        <v>#DIV/0!</v>
      </c>
      <c r="F51" s="3"/>
      <c r="G51" s="3"/>
      <c r="H51">
        <f t="shared" si="18"/>
        <v>0</v>
      </c>
      <c r="L51">
        <f t="shared" si="19"/>
        <v>0</v>
      </c>
      <c r="M51">
        <f t="shared" si="20"/>
        <v>0</v>
      </c>
      <c r="N51">
        <f t="shared" si="22"/>
        <v>10</v>
      </c>
      <c r="O51">
        <f t="shared" si="31"/>
        <v>10</v>
      </c>
    </row>
    <row r="52" spans="2:15" x14ac:dyDescent="0.25">
      <c r="B52" s="3"/>
      <c r="C52" s="3"/>
      <c r="D52" s="3"/>
      <c r="E52" s="2" t="e">
        <f t="shared" ref="E52:E70" si="48">(B52)/(B52+C52+D52)</f>
        <v>#DIV/0!</v>
      </c>
      <c r="F52" s="3"/>
      <c r="G52" s="3"/>
      <c r="H52">
        <f t="shared" si="18"/>
        <v>0</v>
      </c>
      <c r="L52">
        <f t="shared" si="19"/>
        <v>0</v>
      </c>
      <c r="M52">
        <f t="shared" si="20"/>
        <v>0</v>
      </c>
      <c r="N52">
        <f t="shared" si="22"/>
        <v>10</v>
      </c>
      <c r="O52">
        <f t="shared" si="31"/>
        <v>10</v>
      </c>
    </row>
    <row r="53" spans="2:15" x14ac:dyDescent="0.25">
      <c r="B53" s="3"/>
      <c r="C53" s="3"/>
      <c r="D53" s="3"/>
      <c r="E53" s="2" t="e">
        <f>(B53)/(B53+C53+D53)</f>
        <v>#DIV/0!</v>
      </c>
      <c r="F53" s="3"/>
      <c r="G53" s="3"/>
      <c r="H53">
        <f t="shared" si="18"/>
        <v>0</v>
      </c>
      <c r="L53">
        <f t="shared" si="19"/>
        <v>0</v>
      </c>
      <c r="M53">
        <f t="shared" si="20"/>
        <v>0</v>
      </c>
      <c r="N53">
        <f t="shared" si="22"/>
        <v>10</v>
      </c>
      <c r="O53">
        <f t="shared" si="31"/>
        <v>10</v>
      </c>
    </row>
    <row r="54" spans="2:15" x14ac:dyDescent="0.25">
      <c r="B54" s="3"/>
      <c r="C54" s="3"/>
      <c r="D54" s="3"/>
      <c r="E54" s="2" t="e">
        <f t="shared" ref="E54" si="49">(B54)/(B54+C54+D54)</f>
        <v>#DIV/0!</v>
      </c>
      <c r="F54" s="3"/>
      <c r="G54" s="3"/>
      <c r="H54">
        <f>F54-G54</f>
        <v>0</v>
      </c>
      <c r="L54">
        <f t="shared" si="19"/>
        <v>0</v>
      </c>
      <c r="M54">
        <f t="shared" si="20"/>
        <v>0</v>
      </c>
      <c r="N54">
        <f t="shared" si="22"/>
        <v>10</v>
      </c>
      <c r="O54">
        <f t="shared" si="31"/>
        <v>10</v>
      </c>
    </row>
    <row r="55" spans="2:15" x14ac:dyDescent="0.25">
      <c r="B55" s="3"/>
      <c r="C55" s="3"/>
      <c r="D55" s="3"/>
      <c r="E55" s="2" t="e">
        <f t="shared" si="48"/>
        <v>#DIV/0!</v>
      </c>
      <c r="F55" s="3"/>
      <c r="G55" s="3"/>
      <c r="H55">
        <f t="shared" si="18"/>
        <v>0</v>
      </c>
      <c r="L55">
        <f t="shared" si="19"/>
        <v>0</v>
      </c>
      <c r="M55">
        <f t="shared" si="20"/>
        <v>0</v>
      </c>
      <c r="O55">
        <f t="shared" si="31"/>
        <v>0</v>
      </c>
    </row>
    <row r="56" spans="2:15" x14ac:dyDescent="0.25">
      <c r="B56" s="3"/>
      <c r="C56" s="3"/>
      <c r="D56" s="3"/>
      <c r="E56" s="2" t="e">
        <f t="shared" si="48"/>
        <v>#DIV/0!</v>
      </c>
      <c r="F56" s="3"/>
      <c r="G56" s="3"/>
      <c r="H56">
        <f t="shared" si="18"/>
        <v>0</v>
      </c>
      <c r="L56">
        <f t="shared" si="19"/>
        <v>0</v>
      </c>
      <c r="M56">
        <f t="shared" si="20"/>
        <v>0</v>
      </c>
      <c r="O56">
        <f t="shared" si="31"/>
        <v>0</v>
      </c>
    </row>
    <row r="57" spans="2:15" x14ac:dyDescent="0.25">
      <c r="B57" s="3"/>
      <c r="C57" s="3"/>
      <c r="D57" s="3"/>
      <c r="E57" s="2" t="e">
        <f t="shared" si="48"/>
        <v>#DIV/0!</v>
      </c>
      <c r="F57" s="3"/>
      <c r="G57" s="3"/>
      <c r="H57">
        <f t="shared" si="18"/>
        <v>0</v>
      </c>
      <c r="L57">
        <f t="shared" si="19"/>
        <v>0</v>
      </c>
      <c r="M57">
        <f t="shared" si="20"/>
        <v>0</v>
      </c>
      <c r="O57">
        <f t="shared" si="31"/>
        <v>0</v>
      </c>
    </row>
    <row r="58" spans="2:15" x14ac:dyDescent="0.25">
      <c r="B58" s="3"/>
      <c r="C58" s="3"/>
      <c r="D58" s="3"/>
      <c r="E58" s="2" t="e">
        <f t="shared" si="48"/>
        <v>#DIV/0!</v>
      </c>
      <c r="F58" s="3"/>
      <c r="G58" s="3"/>
      <c r="H58">
        <f t="shared" si="18"/>
        <v>0</v>
      </c>
      <c r="L58">
        <f t="shared" si="19"/>
        <v>0</v>
      </c>
      <c r="M58">
        <f t="shared" si="20"/>
        <v>0</v>
      </c>
      <c r="O58">
        <f t="shared" si="31"/>
        <v>0</v>
      </c>
    </row>
    <row r="59" spans="2:15" x14ac:dyDescent="0.25">
      <c r="B59" s="3"/>
      <c r="C59" s="3"/>
      <c r="D59" s="3"/>
      <c r="E59" s="2" t="e">
        <f t="shared" si="48"/>
        <v>#DIV/0!</v>
      </c>
      <c r="F59" s="3"/>
      <c r="G59" s="3"/>
      <c r="H59">
        <f t="shared" si="18"/>
        <v>0</v>
      </c>
      <c r="L59">
        <f t="shared" si="19"/>
        <v>0</v>
      </c>
      <c r="M59">
        <f t="shared" si="20"/>
        <v>0</v>
      </c>
      <c r="O59">
        <f t="shared" si="31"/>
        <v>0</v>
      </c>
    </row>
    <row r="60" spans="2:15" x14ac:dyDescent="0.25">
      <c r="B60" s="3"/>
      <c r="C60" s="3"/>
      <c r="D60" s="3"/>
      <c r="E60" s="2" t="e">
        <f t="shared" si="48"/>
        <v>#DIV/0!</v>
      </c>
      <c r="F60" s="3"/>
      <c r="G60" s="3"/>
      <c r="H60">
        <f t="shared" si="18"/>
        <v>0</v>
      </c>
      <c r="L60">
        <f t="shared" si="19"/>
        <v>0</v>
      </c>
      <c r="M60">
        <f t="shared" si="20"/>
        <v>0</v>
      </c>
      <c r="O60">
        <f t="shared" si="31"/>
        <v>0</v>
      </c>
    </row>
    <row r="61" spans="2:15" x14ac:dyDescent="0.25">
      <c r="B61" s="3"/>
      <c r="C61" s="3"/>
      <c r="D61" s="3"/>
      <c r="E61" s="2" t="e">
        <f t="shared" si="48"/>
        <v>#DIV/0!</v>
      </c>
      <c r="F61" s="3"/>
      <c r="G61" s="3"/>
      <c r="H61">
        <f t="shared" si="18"/>
        <v>0</v>
      </c>
      <c r="L61">
        <f t="shared" si="19"/>
        <v>0</v>
      </c>
      <c r="M61">
        <f t="shared" si="20"/>
        <v>0</v>
      </c>
      <c r="O61">
        <f t="shared" si="31"/>
        <v>0</v>
      </c>
    </row>
    <row r="62" spans="2:15" x14ac:dyDescent="0.25">
      <c r="B62" s="3"/>
      <c r="C62" s="3"/>
      <c r="D62" s="3"/>
      <c r="E62" s="2" t="e">
        <f t="shared" si="48"/>
        <v>#DIV/0!</v>
      </c>
      <c r="F62" s="3"/>
      <c r="G62" s="3"/>
      <c r="H62">
        <f t="shared" si="18"/>
        <v>0</v>
      </c>
      <c r="L62">
        <f t="shared" si="19"/>
        <v>0</v>
      </c>
      <c r="M62">
        <f t="shared" si="20"/>
        <v>0</v>
      </c>
      <c r="O62">
        <f t="shared" si="31"/>
        <v>0</v>
      </c>
    </row>
    <row r="63" spans="2:15" x14ac:dyDescent="0.25">
      <c r="B63" s="3"/>
      <c r="C63" s="3"/>
      <c r="D63" s="3"/>
      <c r="E63" s="2" t="e">
        <f t="shared" si="48"/>
        <v>#DIV/0!</v>
      </c>
      <c r="F63" s="3"/>
      <c r="G63" s="3"/>
      <c r="H63">
        <f t="shared" si="18"/>
        <v>0</v>
      </c>
      <c r="L63">
        <f t="shared" si="19"/>
        <v>0</v>
      </c>
      <c r="M63">
        <f t="shared" si="20"/>
        <v>0</v>
      </c>
      <c r="O63">
        <f t="shared" si="31"/>
        <v>0</v>
      </c>
    </row>
    <row r="64" spans="2:15" x14ac:dyDescent="0.25">
      <c r="B64" s="3"/>
      <c r="C64" s="3"/>
      <c r="D64" s="3"/>
      <c r="E64" s="2" t="e">
        <f t="shared" si="48"/>
        <v>#DIV/0!</v>
      </c>
      <c r="F64" s="3"/>
      <c r="G64" s="3"/>
      <c r="H64">
        <f t="shared" si="18"/>
        <v>0</v>
      </c>
      <c r="L64">
        <f t="shared" si="19"/>
        <v>0</v>
      </c>
      <c r="M64">
        <f t="shared" si="20"/>
        <v>0</v>
      </c>
      <c r="O64">
        <f t="shared" si="31"/>
        <v>0</v>
      </c>
    </row>
    <row r="65" spans="2:15" x14ac:dyDescent="0.25">
      <c r="B65" s="3"/>
      <c r="C65" s="3"/>
      <c r="D65" s="3"/>
      <c r="E65" s="2" t="e">
        <f t="shared" si="48"/>
        <v>#DIV/0!</v>
      </c>
      <c r="F65" s="3"/>
      <c r="G65" s="3"/>
      <c r="H65">
        <f>F65-G65</f>
        <v>0</v>
      </c>
      <c r="L65">
        <f t="shared" si="19"/>
        <v>0</v>
      </c>
      <c r="M65">
        <f t="shared" si="20"/>
        <v>0</v>
      </c>
      <c r="O65">
        <f t="shared" si="31"/>
        <v>0</v>
      </c>
    </row>
    <row r="66" spans="2:15" x14ac:dyDescent="0.25">
      <c r="B66" s="3"/>
      <c r="C66" s="3"/>
      <c r="D66" s="3"/>
      <c r="E66" s="2" t="e">
        <f t="shared" si="48"/>
        <v>#DIV/0!</v>
      </c>
      <c r="F66" s="3"/>
      <c r="G66" s="3"/>
      <c r="H66">
        <f t="shared" si="18"/>
        <v>0</v>
      </c>
      <c r="L66">
        <f t="shared" si="19"/>
        <v>0</v>
      </c>
      <c r="M66">
        <f t="shared" si="20"/>
        <v>0</v>
      </c>
      <c r="O66">
        <f t="shared" si="31"/>
        <v>0</v>
      </c>
    </row>
    <row r="67" spans="2:15" x14ac:dyDescent="0.25">
      <c r="B67" s="3"/>
      <c r="C67" s="3"/>
      <c r="D67" s="3"/>
      <c r="E67" s="2" t="e">
        <f t="shared" si="48"/>
        <v>#DIV/0!</v>
      </c>
      <c r="F67" s="3"/>
      <c r="G67" s="3"/>
      <c r="H67">
        <f t="shared" si="18"/>
        <v>0</v>
      </c>
      <c r="L67">
        <f t="shared" si="19"/>
        <v>0</v>
      </c>
      <c r="M67">
        <f t="shared" si="20"/>
        <v>0</v>
      </c>
      <c r="O67">
        <f t="shared" si="31"/>
        <v>0</v>
      </c>
    </row>
    <row r="68" spans="2:15" x14ac:dyDescent="0.25">
      <c r="B68" s="3"/>
      <c r="C68" s="3"/>
      <c r="D68" s="3"/>
      <c r="E68" s="2" t="e">
        <f t="shared" si="48"/>
        <v>#DIV/0!</v>
      </c>
      <c r="F68" s="3"/>
      <c r="G68" s="3"/>
      <c r="H68">
        <f t="shared" si="18"/>
        <v>0</v>
      </c>
      <c r="L68">
        <f t="shared" si="19"/>
        <v>0</v>
      </c>
      <c r="M68">
        <f t="shared" si="20"/>
        <v>0</v>
      </c>
      <c r="O68">
        <f t="shared" si="31"/>
        <v>0</v>
      </c>
    </row>
    <row r="69" spans="2:15" x14ac:dyDescent="0.25">
      <c r="B69" s="3"/>
      <c r="C69" s="3"/>
      <c r="D69" s="3"/>
      <c r="E69" s="2" t="e">
        <f t="shared" si="48"/>
        <v>#DIV/0!</v>
      </c>
      <c r="F69" s="3"/>
      <c r="G69" s="3"/>
      <c r="H69">
        <f t="shared" si="18"/>
        <v>0</v>
      </c>
      <c r="L69">
        <f t="shared" si="19"/>
        <v>0</v>
      </c>
      <c r="M69">
        <f t="shared" si="20"/>
        <v>0</v>
      </c>
      <c r="O69">
        <f t="shared" si="31"/>
        <v>0</v>
      </c>
    </row>
    <row r="70" spans="2:15" x14ac:dyDescent="0.25">
      <c r="B70" s="3"/>
      <c r="C70" s="3"/>
      <c r="D70" s="3"/>
      <c r="E70" s="2" t="e">
        <f t="shared" si="48"/>
        <v>#DIV/0!</v>
      </c>
      <c r="F70" s="3"/>
      <c r="G70" s="3"/>
      <c r="H70">
        <f t="shared" si="18"/>
        <v>0</v>
      </c>
      <c r="L70">
        <f t="shared" si="19"/>
        <v>0</v>
      </c>
      <c r="M70">
        <f t="shared" si="20"/>
        <v>0</v>
      </c>
      <c r="O70">
        <f t="shared" si="31"/>
        <v>0</v>
      </c>
    </row>
    <row r="71" spans="2:15" x14ac:dyDescent="0.25">
      <c r="B71" s="3"/>
      <c r="C71" s="3"/>
      <c r="D71" s="3"/>
      <c r="E71" s="2" t="e">
        <f t="shared" si="43"/>
        <v>#DIV/0!</v>
      </c>
      <c r="F71" s="3"/>
      <c r="G71" s="3"/>
      <c r="H71">
        <f t="shared" si="18"/>
        <v>0</v>
      </c>
      <c r="L71">
        <f t="shared" si="19"/>
        <v>0</v>
      </c>
      <c r="M71">
        <f t="shared" si="20"/>
        <v>0</v>
      </c>
      <c r="O71">
        <f t="shared" si="31"/>
        <v>0</v>
      </c>
    </row>
    <row r="72" spans="2:15" x14ac:dyDescent="0.25">
      <c r="B72" s="3"/>
      <c r="C72" s="3"/>
      <c r="D72" s="3"/>
      <c r="E72" s="2" t="e">
        <f t="shared" si="43"/>
        <v>#DIV/0!</v>
      </c>
      <c r="F72" s="3"/>
      <c r="G72" s="3"/>
      <c r="H72">
        <f t="shared" si="18"/>
        <v>0</v>
      </c>
      <c r="L72">
        <f t="shared" si="19"/>
        <v>0</v>
      </c>
      <c r="M72">
        <f t="shared" si="20"/>
        <v>0</v>
      </c>
      <c r="O72">
        <f t="shared" si="31"/>
        <v>0</v>
      </c>
    </row>
    <row r="73" spans="2:15" x14ac:dyDescent="0.25">
      <c r="B73" s="3"/>
      <c r="C73" s="3"/>
      <c r="D73" s="3"/>
      <c r="E73" s="2" t="e">
        <f t="shared" si="43"/>
        <v>#DIV/0!</v>
      </c>
      <c r="F73" s="3"/>
      <c r="G73" s="3"/>
      <c r="H73">
        <f t="shared" si="18"/>
        <v>0</v>
      </c>
      <c r="L73">
        <f t="shared" si="19"/>
        <v>0</v>
      </c>
      <c r="M73">
        <f t="shared" si="20"/>
        <v>0</v>
      </c>
      <c r="O73">
        <f t="shared" si="31"/>
        <v>0</v>
      </c>
    </row>
    <row r="74" spans="2:15" x14ac:dyDescent="0.25">
      <c r="B74" s="3"/>
      <c r="C74" s="3"/>
      <c r="D74" s="3"/>
      <c r="E74" s="2" t="e">
        <f t="shared" si="43"/>
        <v>#DIV/0!</v>
      </c>
      <c r="F74" s="3"/>
      <c r="G74" s="3"/>
      <c r="H74">
        <f t="shared" si="18"/>
        <v>0</v>
      </c>
      <c r="L74">
        <f t="shared" si="19"/>
        <v>0</v>
      </c>
      <c r="M74">
        <f t="shared" si="20"/>
        <v>0</v>
      </c>
      <c r="O74">
        <f t="shared" si="31"/>
        <v>0</v>
      </c>
    </row>
    <row r="75" spans="2:15" x14ac:dyDescent="0.25">
      <c r="B75" s="3"/>
      <c r="C75" s="3"/>
      <c r="D75" s="3"/>
      <c r="E75" s="2" t="e">
        <f t="shared" si="43"/>
        <v>#DIV/0!</v>
      </c>
      <c r="F75" s="3"/>
      <c r="G75" s="3"/>
      <c r="H75">
        <f t="shared" si="18"/>
        <v>0</v>
      </c>
      <c r="L75">
        <f t="shared" si="19"/>
        <v>0</v>
      </c>
      <c r="M75">
        <f t="shared" si="20"/>
        <v>0</v>
      </c>
      <c r="O75">
        <f t="shared" si="31"/>
        <v>0</v>
      </c>
    </row>
    <row r="76" spans="2:15" x14ac:dyDescent="0.25">
      <c r="B76" s="3"/>
      <c r="C76" s="3"/>
      <c r="D76" s="3"/>
      <c r="E76" s="2" t="e">
        <f t="shared" si="43"/>
        <v>#DIV/0!</v>
      </c>
      <c r="F76" s="3"/>
      <c r="G76" s="3"/>
      <c r="H76">
        <f t="shared" si="18"/>
        <v>0</v>
      </c>
      <c r="L76">
        <f t="shared" si="19"/>
        <v>0</v>
      </c>
      <c r="M76">
        <f t="shared" si="20"/>
        <v>0</v>
      </c>
      <c r="O76">
        <f t="shared" si="31"/>
        <v>0</v>
      </c>
    </row>
    <row r="77" spans="2:15" x14ac:dyDescent="0.25">
      <c r="B77" s="3"/>
      <c r="C77" s="3"/>
      <c r="D77" s="3"/>
      <c r="E77" s="2" t="e">
        <f t="shared" si="43"/>
        <v>#DIV/0!</v>
      </c>
      <c r="F77" s="3"/>
      <c r="G77" s="3"/>
      <c r="H77">
        <f t="shared" si="18"/>
        <v>0</v>
      </c>
      <c r="L77">
        <f t="shared" si="19"/>
        <v>0</v>
      </c>
      <c r="M77">
        <f t="shared" si="20"/>
        <v>0</v>
      </c>
      <c r="O77">
        <f t="shared" si="31"/>
        <v>0</v>
      </c>
    </row>
    <row r="78" spans="2:15" x14ac:dyDescent="0.25">
      <c r="B78" s="3"/>
      <c r="C78" s="3"/>
      <c r="D78" s="3"/>
      <c r="E78" s="2" t="e">
        <f t="shared" si="43"/>
        <v>#DIV/0!</v>
      </c>
      <c r="F78" s="3"/>
      <c r="G78" s="3"/>
      <c r="H78">
        <f t="shared" si="18"/>
        <v>0</v>
      </c>
      <c r="L78">
        <f t="shared" si="19"/>
        <v>0</v>
      </c>
      <c r="M78">
        <f t="shared" si="20"/>
        <v>0</v>
      </c>
      <c r="O78">
        <f t="shared" si="31"/>
        <v>0</v>
      </c>
    </row>
    <row r="79" spans="2:15" x14ac:dyDescent="0.25">
      <c r="B79" s="3"/>
      <c r="C79" s="3"/>
      <c r="D79" s="3"/>
      <c r="E79" s="2" t="e">
        <f t="shared" si="43"/>
        <v>#DIV/0!</v>
      </c>
      <c r="F79" s="3"/>
      <c r="G79" s="3"/>
      <c r="H79">
        <f t="shared" si="18"/>
        <v>0</v>
      </c>
      <c r="L79">
        <f t="shared" si="19"/>
        <v>0</v>
      </c>
      <c r="M79">
        <f t="shared" si="20"/>
        <v>0</v>
      </c>
      <c r="O79">
        <f t="shared" si="31"/>
        <v>0</v>
      </c>
    </row>
    <row r="80" spans="2:15" x14ac:dyDescent="0.25">
      <c r="B80" s="3"/>
      <c r="C80" s="3"/>
      <c r="D80" s="3"/>
      <c r="E80" s="2" t="e">
        <f t="shared" si="43"/>
        <v>#DIV/0!</v>
      </c>
      <c r="F80" s="3"/>
      <c r="G80" s="3"/>
      <c r="H80">
        <f t="shared" si="18"/>
        <v>0</v>
      </c>
      <c r="L80">
        <f t="shared" si="19"/>
        <v>0</v>
      </c>
      <c r="M80">
        <f t="shared" si="20"/>
        <v>0</v>
      </c>
      <c r="O80">
        <f t="shared" si="31"/>
        <v>0</v>
      </c>
    </row>
    <row r="81" spans="2:15" x14ac:dyDescent="0.25">
      <c r="B81" s="3"/>
      <c r="C81" s="3"/>
      <c r="D81" s="3"/>
      <c r="E81" s="2" t="e">
        <f t="shared" si="43"/>
        <v>#DIV/0!</v>
      </c>
      <c r="F81" s="3"/>
      <c r="G81" s="3"/>
      <c r="H81">
        <f t="shared" si="18"/>
        <v>0</v>
      </c>
      <c r="L81">
        <f t="shared" si="19"/>
        <v>0</v>
      </c>
      <c r="M81">
        <f t="shared" si="20"/>
        <v>0</v>
      </c>
      <c r="O81">
        <f t="shared" si="31"/>
        <v>0</v>
      </c>
    </row>
    <row r="82" spans="2:15" x14ac:dyDescent="0.25">
      <c r="B82" s="3"/>
      <c r="C82" s="3"/>
      <c r="D82" s="3"/>
      <c r="E82" s="2" t="e">
        <f t="shared" si="43"/>
        <v>#DIV/0!</v>
      </c>
      <c r="F82" s="3"/>
      <c r="G82" s="3"/>
      <c r="H82">
        <f t="shared" ref="H82:H87" si="50">F82-G82</f>
        <v>0</v>
      </c>
      <c r="L82">
        <f t="shared" ref="L82:L140" si="51">B82*10</f>
        <v>0</v>
      </c>
      <c r="M82">
        <f t="shared" ref="M82:M190" si="52">D82*5</f>
        <v>0</v>
      </c>
      <c r="O82">
        <f t="shared" si="31"/>
        <v>0</v>
      </c>
    </row>
    <row r="83" spans="2:15" x14ac:dyDescent="0.25">
      <c r="B83" s="3"/>
      <c r="C83" s="3"/>
      <c r="D83" s="3"/>
      <c r="E83" s="2" t="e">
        <f t="shared" si="43"/>
        <v>#DIV/0!</v>
      </c>
      <c r="F83" s="3"/>
      <c r="G83" s="3"/>
      <c r="H83">
        <f t="shared" si="50"/>
        <v>0</v>
      </c>
      <c r="L83">
        <f t="shared" si="51"/>
        <v>0</v>
      </c>
      <c r="M83">
        <f t="shared" si="52"/>
        <v>0</v>
      </c>
      <c r="O83">
        <f t="shared" ref="O83:O123" si="53">SUM(I83:N83)</f>
        <v>0</v>
      </c>
    </row>
    <row r="84" spans="2:15" x14ac:dyDescent="0.25">
      <c r="B84" s="3"/>
      <c r="C84" s="3"/>
      <c r="D84" s="3"/>
      <c r="E84" s="2" t="e">
        <f t="shared" si="43"/>
        <v>#DIV/0!</v>
      </c>
      <c r="F84" s="3"/>
      <c r="G84" s="3"/>
      <c r="H84">
        <f t="shared" si="50"/>
        <v>0</v>
      </c>
      <c r="L84">
        <f t="shared" si="51"/>
        <v>0</v>
      </c>
      <c r="M84">
        <f t="shared" si="52"/>
        <v>0</v>
      </c>
      <c r="O84">
        <f t="shared" si="53"/>
        <v>0</v>
      </c>
    </row>
    <row r="85" spans="2:15" x14ac:dyDescent="0.25">
      <c r="B85" s="3"/>
      <c r="C85" s="3"/>
      <c r="D85" s="3"/>
      <c r="E85" s="2" t="e">
        <f t="shared" si="43"/>
        <v>#DIV/0!</v>
      </c>
      <c r="F85" s="3"/>
      <c r="G85" s="3"/>
      <c r="H85">
        <f t="shared" si="50"/>
        <v>0</v>
      </c>
      <c r="L85">
        <f t="shared" si="51"/>
        <v>0</v>
      </c>
      <c r="M85">
        <f t="shared" si="52"/>
        <v>0</v>
      </c>
      <c r="O85">
        <f t="shared" si="53"/>
        <v>0</v>
      </c>
    </row>
    <row r="86" spans="2:15" x14ac:dyDescent="0.25">
      <c r="B86" s="3"/>
      <c r="C86" s="3"/>
      <c r="D86" s="3"/>
      <c r="E86" s="2" t="e">
        <f t="shared" si="43"/>
        <v>#DIV/0!</v>
      </c>
      <c r="F86" s="3"/>
      <c r="G86" s="3"/>
      <c r="H86">
        <f t="shared" si="50"/>
        <v>0</v>
      </c>
      <c r="L86">
        <f t="shared" si="51"/>
        <v>0</v>
      </c>
      <c r="M86">
        <f t="shared" si="52"/>
        <v>0</v>
      </c>
      <c r="O86">
        <f t="shared" si="53"/>
        <v>0</v>
      </c>
    </row>
    <row r="87" spans="2:15" x14ac:dyDescent="0.25">
      <c r="B87" s="3"/>
      <c r="C87" s="3"/>
      <c r="D87" s="3"/>
      <c r="E87" s="2" t="e">
        <f t="shared" si="43"/>
        <v>#DIV/0!</v>
      </c>
      <c r="F87" s="3"/>
      <c r="G87" s="3"/>
      <c r="H87">
        <f t="shared" si="50"/>
        <v>0</v>
      </c>
      <c r="L87">
        <f t="shared" si="51"/>
        <v>0</v>
      </c>
      <c r="M87">
        <f t="shared" si="52"/>
        <v>0</v>
      </c>
      <c r="O87">
        <f t="shared" si="53"/>
        <v>0</v>
      </c>
    </row>
    <row r="88" spans="2:15" x14ac:dyDescent="0.25">
      <c r="B88" s="3"/>
      <c r="C88" s="3"/>
      <c r="D88" s="3"/>
      <c r="E88" s="2" t="e">
        <f t="shared" si="43"/>
        <v>#DIV/0!</v>
      </c>
      <c r="F88" s="3"/>
      <c r="G88" s="3"/>
      <c r="H88">
        <f>F88-G88</f>
        <v>0</v>
      </c>
      <c r="L88">
        <f t="shared" si="51"/>
        <v>0</v>
      </c>
      <c r="M88">
        <f t="shared" si="52"/>
        <v>0</v>
      </c>
      <c r="O88">
        <f t="shared" si="53"/>
        <v>0</v>
      </c>
    </row>
    <row r="89" spans="2:15" x14ac:dyDescent="0.25">
      <c r="B89" s="3"/>
      <c r="C89" s="3"/>
      <c r="D89" s="3"/>
      <c r="E89" s="2" t="e">
        <f t="shared" si="43"/>
        <v>#DIV/0!</v>
      </c>
      <c r="F89" s="3"/>
      <c r="G89" s="3"/>
      <c r="H89">
        <f>F89-G89</f>
        <v>0</v>
      </c>
      <c r="L89">
        <f t="shared" si="51"/>
        <v>0</v>
      </c>
      <c r="M89">
        <f t="shared" si="52"/>
        <v>0</v>
      </c>
      <c r="O89">
        <f t="shared" si="53"/>
        <v>0</v>
      </c>
    </row>
    <row r="90" spans="2:15" x14ac:dyDescent="0.25">
      <c r="B90" s="3"/>
      <c r="C90" s="3"/>
      <c r="D90" s="3"/>
      <c r="E90" s="2" t="e">
        <f t="shared" si="43"/>
        <v>#DIV/0!</v>
      </c>
      <c r="F90" s="3"/>
      <c r="G90" s="3"/>
      <c r="H90">
        <f t="shared" ref="H90:H137" si="54">F90-G90</f>
        <v>0</v>
      </c>
      <c r="L90">
        <f t="shared" si="51"/>
        <v>0</v>
      </c>
      <c r="M90">
        <f t="shared" si="52"/>
        <v>0</v>
      </c>
      <c r="O90">
        <f t="shared" si="53"/>
        <v>0</v>
      </c>
    </row>
    <row r="91" spans="2:15" x14ac:dyDescent="0.25">
      <c r="B91" s="3"/>
      <c r="C91" s="3"/>
      <c r="D91" s="3"/>
      <c r="E91" s="2" t="e">
        <f t="shared" si="43"/>
        <v>#DIV/0!</v>
      </c>
      <c r="F91" s="3"/>
      <c r="G91" s="3"/>
      <c r="H91">
        <f t="shared" si="54"/>
        <v>0</v>
      </c>
      <c r="L91">
        <f t="shared" si="51"/>
        <v>0</v>
      </c>
      <c r="M91">
        <f t="shared" si="52"/>
        <v>0</v>
      </c>
      <c r="O91">
        <f t="shared" si="53"/>
        <v>0</v>
      </c>
    </row>
    <row r="92" spans="2:15" x14ac:dyDescent="0.25">
      <c r="B92" s="3"/>
      <c r="C92" s="3"/>
      <c r="D92" s="3"/>
      <c r="E92" s="2" t="e">
        <f t="shared" si="43"/>
        <v>#DIV/0!</v>
      </c>
      <c r="F92" s="3"/>
      <c r="G92" s="3"/>
      <c r="H92">
        <f t="shared" si="54"/>
        <v>0</v>
      </c>
      <c r="L92">
        <f t="shared" si="51"/>
        <v>0</v>
      </c>
      <c r="M92">
        <f t="shared" si="52"/>
        <v>0</v>
      </c>
      <c r="O92">
        <f t="shared" si="53"/>
        <v>0</v>
      </c>
    </row>
    <row r="93" spans="2:15" x14ac:dyDescent="0.25">
      <c r="B93" s="3"/>
      <c r="C93" s="3"/>
      <c r="D93" s="3"/>
      <c r="E93" s="2" t="e">
        <f t="shared" si="43"/>
        <v>#DIV/0!</v>
      </c>
      <c r="F93" s="3"/>
      <c r="G93" s="3"/>
      <c r="H93">
        <f t="shared" si="54"/>
        <v>0</v>
      </c>
      <c r="L93">
        <f t="shared" si="51"/>
        <v>0</v>
      </c>
      <c r="M93">
        <f t="shared" si="52"/>
        <v>0</v>
      </c>
      <c r="O93">
        <f t="shared" si="53"/>
        <v>0</v>
      </c>
    </row>
    <row r="94" spans="2:15" x14ac:dyDescent="0.25">
      <c r="B94" s="3"/>
      <c r="C94" s="3"/>
      <c r="D94" s="3"/>
      <c r="E94" s="2" t="e">
        <f t="shared" si="43"/>
        <v>#DIV/0!</v>
      </c>
      <c r="F94" s="3"/>
      <c r="G94" s="3"/>
      <c r="H94">
        <f t="shared" si="54"/>
        <v>0</v>
      </c>
      <c r="L94">
        <f t="shared" si="51"/>
        <v>0</v>
      </c>
      <c r="M94">
        <f t="shared" si="52"/>
        <v>0</v>
      </c>
      <c r="O94">
        <f t="shared" si="53"/>
        <v>0</v>
      </c>
    </row>
    <row r="95" spans="2:15" x14ac:dyDescent="0.25">
      <c r="B95" s="3"/>
      <c r="C95" s="3"/>
      <c r="D95" s="3"/>
      <c r="E95" s="2" t="e">
        <f t="shared" si="43"/>
        <v>#DIV/0!</v>
      </c>
      <c r="F95" s="3"/>
      <c r="G95" s="3"/>
      <c r="H95">
        <f t="shared" si="54"/>
        <v>0</v>
      </c>
      <c r="L95">
        <f t="shared" si="51"/>
        <v>0</v>
      </c>
      <c r="M95">
        <f t="shared" si="52"/>
        <v>0</v>
      </c>
      <c r="O95">
        <f t="shared" si="53"/>
        <v>0</v>
      </c>
    </row>
    <row r="96" spans="2:15" x14ac:dyDescent="0.25">
      <c r="B96" s="3"/>
      <c r="C96" s="3"/>
      <c r="D96" s="3"/>
      <c r="E96" s="2" t="e">
        <f t="shared" si="43"/>
        <v>#DIV/0!</v>
      </c>
      <c r="F96" s="3"/>
      <c r="G96" s="3"/>
      <c r="H96">
        <f t="shared" si="54"/>
        <v>0</v>
      </c>
      <c r="L96">
        <f t="shared" si="51"/>
        <v>0</v>
      </c>
      <c r="M96">
        <f t="shared" si="52"/>
        <v>0</v>
      </c>
      <c r="O96">
        <f t="shared" si="53"/>
        <v>0</v>
      </c>
    </row>
    <row r="97" spans="2:15" x14ac:dyDescent="0.25">
      <c r="B97" s="3"/>
      <c r="C97" s="3"/>
      <c r="D97" s="3"/>
      <c r="E97" s="2" t="e">
        <f t="shared" si="43"/>
        <v>#DIV/0!</v>
      </c>
      <c r="F97" s="3"/>
      <c r="G97" s="3"/>
      <c r="H97">
        <f t="shared" si="54"/>
        <v>0</v>
      </c>
      <c r="L97">
        <f t="shared" si="51"/>
        <v>0</v>
      </c>
      <c r="M97">
        <f t="shared" si="52"/>
        <v>0</v>
      </c>
      <c r="O97">
        <f t="shared" si="53"/>
        <v>0</v>
      </c>
    </row>
    <row r="98" spans="2:15" x14ac:dyDescent="0.25">
      <c r="B98" s="3"/>
      <c r="C98" s="3"/>
      <c r="D98" s="3"/>
      <c r="E98" s="2" t="e">
        <f t="shared" si="43"/>
        <v>#DIV/0!</v>
      </c>
      <c r="F98" s="3"/>
      <c r="G98" s="3"/>
      <c r="H98">
        <f t="shared" si="54"/>
        <v>0</v>
      </c>
      <c r="L98">
        <f t="shared" si="51"/>
        <v>0</v>
      </c>
      <c r="M98">
        <f t="shared" si="52"/>
        <v>0</v>
      </c>
      <c r="O98">
        <f t="shared" si="53"/>
        <v>0</v>
      </c>
    </row>
    <row r="99" spans="2:15" x14ac:dyDescent="0.25">
      <c r="B99" s="3"/>
      <c r="C99" s="3"/>
      <c r="D99" s="3"/>
      <c r="E99" s="2" t="e">
        <f t="shared" si="43"/>
        <v>#DIV/0!</v>
      </c>
      <c r="F99" s="3"/>
      <c r="G99" s="3"/>
      <c r="H99">
        <f t="shared" si="54"/>
        <v>0</v>
      </c>
      <c r="L99">
        <f t="shared" si="51"/>
        <v>0</v>
      </c>
      <c r="M99">
        <f t="shared" si="52"/>
        <v>0</v>
      </c>
      <c r="O99">
        <f t="shared" si="53"/>
        <v>0</v>
      </c>
    </row>
    <row r="100" spans="2:15" x14ac:dyDescent="0.25">
      <c r="B100" s="3"/>
      <c r="C100" s="3"/>
      <c r="D100" s="3"/>
      <c r="E100" s="2" t="e">
        <f t="shared" si="43"/>
        <v>#DIV/0!</v>
      </c>
      <c r="F100" s="3"/>
      <c r="G100" s="3"/>
      <c r="H100">
        <f t="shared" si="54"/>
        <v>0</v>
      </c>
      <c r="L100">
        <f t="shared" si="51"/>
        <v>0</v>
      </c>
      <c r="M100">
        <f t="shared" si="52"/>
        <v>0</v>
      </c>
      <c r="O100">
        <f t="shared" si="53"/>
        <v>0</v>
      </c>
    </row>
    <row r="101" spans="2:15" x14ac:dyDescent="0.25">
      <c r="B101" s="3"/>
      <c r="C101" s="3"/>
      <c r="D101" s="3"/>
      <c r="E101" s="2" t="e">
        <f t="shared" si="43"/>
        <v>#DIV/0!</v>
      </c>
      <c r="F101" s="3"/>
      <c r="G101" s="3"/>
      <c r="H101">
        <f t="shared" si="54"/>
        <v>0</v>
      </c>
      <c r="L101">
        <f t="shared" si="51"/>
        <v>0</v>
      </c>
      <c r="M101">
        <f t="shared" si="52"/>
        <v>0</v>
      </c>
      <c r="O101">
        <f t="shared" si="53"/>
        <v>0</v>
      </c>
    </row>
    <row r="102" spans="2:15" x14ac:dyDescent="0.25">
      <c r="B102" s="3"/>
      <c r="C102" s="3"/>
      <c r="D102" s="3"/>
      <c r="E102" s="2" t="e">
        <f t="shared" si="43"/>
        <v>#DIV/0!</v>
      </c>
      <c r="F102" s="3"/>
      <c r="G102" s="3"/>
      <c r="H102">
        <f t="shared" si="54"/>
        <v>0</v>
      </c>
      <c r="L102">
        <f t="shared" si="51"/>
        <v>0</v>
      </c>
      <c r="M102">
        <f t="shared" si="52"/>
        <v>0</v>
      </c>
      <c r="O102">
        <f t="shared" si="53"/>
        <v>0</v>
      </c>
    </row>
    <row r="103" spans="2:15" x14ac:dyDescent="0.25">
      <c r="B103" s="3"/>
      <c r="C103" s="3"/>
      <c r="D103" s="3"/>
      <c r="E103" s="2" t="e">
        <f t="shared" si="43"/>
        <v>#DIV/0!</v>
      </c>
      <c r="F103" s="3"/>
      <c r="G103" s="3"/>
      <c r="H103">
        <f t="shared" si="54"/>
        <v>0</v>
      </c>
      <c r="L103">
        <f t="shared" si="51"/>
        <v>0</v>
      </c>
      <c r="M103">
        <f t="shared" si="52"/>
        <v>0</v>
      </c>
      <c r="O103">
        <f t="shared" si="53"/>
        <v>0</v>
      </c>
    </row>
    <row r="104" spans="2:15" x14ac:dyDescent="0.25">
      <c r="B104" s="3"/>
      <c r="C104" s="3"/>
      <c r="D104" s="3"/>
      <c r="E104" s="2" t="e">
        <f t="shared" si="43"/>
        <v>#DIV/0!</v>
      </c>
      <c r="F104" s="3"/>
      <c r="G104" s="3"/>
      <c r="H104">
        <f t="shared" si="54"/>
        <v>0</v>
      </c>
      <c r="L104">
        <f t="shared" si="51"/>
        <v>0</v>
      </c>
      <c r="M104">
        <f t="shared" si="52"/>
        <v>0</v>
      </c>
      <c r="O104">
        <f t="shared" si="53"/>
        <v>0</v>
      </c>
    </row>
    <row r="105" spans="2:15" x14ac:dyDescent="0.25">
      <c r="B105" s="3"/>
      <c r="C105" s="3"/>
      <c r="D105" s="3"/>
      <c r="E105" s="2" t="e">
        <f t="shared" si="43"/>
        <v>#DIV/0!</v>
      </c>
      <c r="F105" s="3"/>
      <c r="G105" s="3"/>
      <c r="H105">
        <f t="shared" si="54"/>
        <v>0</v>
      </c>
      <c r="L105">
        <f t="shared" si="51"/>
        <v>0</v>
      </c>
      <c r="M105">
        <f t="shared" si="52"/>
        <v>0</v>
      </c>
      <c r="O105">
        <f t="shared" si="53"/>
        <v>0</v>
      </c>
    </row>
    <row r="106" spans="2:15" x14ac:dyDescent="0.25">
      <c r="B106" s="3"/>
      <c r="C106" s="3"/>
      <c r="D106" s="3"/>
      <c r="E106" s="2" t="e">
        <f t="shared" si="43"/>
        <v>#DIV/0!</v>
      </c>
      <c r="F106" s="3"/>
      <c r="G106" s="3"/>
      <c r="H106">
        <f t="shared" si="54"/>
        <v>0</v>
      </c>
      <c r="L106">
        <f t="shared" si="51"/>
        <v>0</v>
      </c>
      <c r="M106">
        <f t="shared" si="52"/>
        <v>0</v>
      </c>
      <c r="O106">
        <f t="shared" si="53"/>
        <v>0</v>
      </c>
    </row>
    <row r="107" spans="2:15" x14ac:dyDescent="0.25">
      <c r="B107" s="3"/>
      <c r="C107" s="3"/>
      <c r="D107" s="3"/>
      <c r="E107" s="2" t="e">
        <f t="shared" si="43"/>
        <v>#DIV/0!</v>
      </c>
      <c r="F107" s="3"/>
      <c r="G107" s="3"/>
      <c r="H107">
        <f t="shared" si="54"/>
        <v>0</v>
      </c>
      <c r="L107">
        <f t="shared" si="51"/>
        <v>0</v>
      </c>
      <c r="M107">
        <f t="shared" si="52"/>
        <v>0</v>
      </c>
      <c r="O107">
        <f t="shared" si="53"/>
        <v>0</v>
      </c>
    </row>
    <row r="108" spans="2:15" x14ac:dyDescent="0.25">
      <c r="B108" s="3"/>
      <c r="C108" s="3"/>
      <c r="D108" s="3"/>
      <c r="E108" s="2" t="e">
        <f t="shared" si="43"/>
        <v>#DIV/0!</v>
      </c>
      <c r="F108" s="3"/>
      <c r="G108" s="3"/>
      <c r="H108">
        <f t="shared" si="54"/>
        <v>0</v>
      </c>
      <c r="L108">
        <f t="shared" si="51"/>
        <v>0</v>
      </c>
      <c r="M108">
        <f t="shared" si="52"/>
        <v>0</v>
      </c>
      <c r="O108">
        <f t="shared" si="53"/>
        <v>0</v>
      </c>
    </row>
    <row r="109" spans="2:15" x14ac:dyDescent="0.25">
      <c r="B109" s="3"/>
      <c r="C109" s="3"/>
      <c r="D109" s="3"/>
      <c r="E109" s="2" t="e">
        <f t="shared" si="43"/>
        <v>#DIV/0!</v>
      </c>
      <c r="F109" s="3"/>
      <c r="G109" s="3"/>
      <c r="H109">
        <f>F109-G109</f>
        <v>0</v>
      </c>
      <c r="L109">
        <f t="shared" si="51"/>
        <v>0</v>
      </c>
      <c r="M109">
        <f t="shared" si="52"/>
        <v>0</v>
      </c>
      <c r="O109">
        <f t="shared" si="53"/>
        <v>0</v>
      </c>
    </row>
    <row r="110" spans="2:15" x14ac:dyDescent="0.25">
      <c r="B110" s="3"/>
      <c r="C110" s="3"/>
      <c r="D110" s="3"/>
      <c r="E110" s="2" t="e">
        <f t="shared" si="43"/>
        <v>#DIV/0!</v>
      </c>
      <c r="F110" s="3"/>
      <c r="G110" s="3"/>
      <c r="H110">
        <f t="shared" ref="H110" si="55">F110-G110</f>
        <v>0</v>
      </c>
      <c r="L110">
        <f t="shared" si="51"/>
        <v>0</v>
      </c>
      <c r="M110">
        <f t="shared" si="52"/>
        <v>0</v>
      </c>
      <c r="O110">
        <f t="shared" si="53"/>
        <v>0</v>
      </c>
    </row>
    <row r="111" spans="2:15" x14ac:dyDescent="0.25">
      <c r="B111" s="3"/>
      <c r="C111" s="3"/>
      <c r="D111" s="3"/>
      <c r="E111" s="2" t="e">
        <f t="shared" si="43"/>
        <v>#DIV/0!</v>
      </c>
      <c r="F111" s="3"/>
      <c r="G111" s="3"/>
      <c r="H111">
        <f t="shared" si="54"/>
        <v>0</v>
      </c>
      <c r="L111">
        <f t="shared" si="51"/>
        <v>0</v>
      </c>
      <c r="M111">
        <f t="shared" si="52"/>
        <v>0</v>
      </c>
      <c r="O111">
        <f t="shared" si="53"/>
        <v>0</v>
      </c>
    </row>
    <row r="112" spans="2:15" x14ac:dyDescent="0.25">
      <c r="B112" s="3"/>
      <c r="C112" s="3"/>
      <c r="D112" s="3"/>
      <c r="E112" s="2" t="e">
        <f t="shared" si="43"/>
        <v>#DIV/0!</v>
      </c>
      <c r="F112" s="3"/>
      <c r="G112" s="3"/>
      <c r="H112">
        <f t="shared" si="54"/>
        <v>0</v>
      </c>
      <c r="L112">
        <f t="shared" si="51"/>
        <v>0</v>
      </c>
      <c r="M112">
        <f t="shared" si="52"/>
        <v>0</v>
      </c>
      <c r="O112">
        <f t="shared" si="53"/>
        <v>0</v>
      </c>
    </row>
    <row r="113" spans="2:15" x14ac:dyDescent="0.25">
      <c r="B113" s="3"/>
      <c r="C113" s="3"/>
      <c r="D113" s="3"/>
      <c r="E113" s="2" t="e">
        <f t="shared" si="43"/>
        <v>#DIV/0!</v>
      </c>
      <c r="F113" s="3"/>
      <c r="G113" s="3"/>
      <c r="H113">
        <f t="shared" si="54"/>
        <v>0</v>
      </c>
      <c r="L113">
        <f t="shared" si="51"/>
        <v>0</v>
      </c>
      <c r="M113">
        <f t="shared" si="52"/>
        <v>0</v>
      </c>
      <c r="O113">
        <f t="shared" si="53"/>
        <v>0</v>
      </c>
    </row>
    <row r="114" spans="2:15" x14ac:dyDescent="0.25">
      <c r="B114" s="3"/>
      <c r="C114" s="3"/>
      <c r="D114" s="3"/>
      <c r="E114" s="2" t="e">
        <f t="shared" si="43"/>
        <v>#DIV/0!</v>
      </c>
      <c r="F114" s="3"/>
      <c r="G114" s="3"/>
      <c r="H114">
        <f t="shared" si="54"/>
        <v>0</v>
      </c>
      <c r="L114">
        <f t="shared" si="51"/>
        <v>0</v>
      </c>
      <c r="M114">
        <f t="shared" si="52"/>
        <v>0</v>
      </c>
      <c r="O114">
        <f t="shared" si="53"/>
        <v>0</v>
      </c>
    </row>
    <row r="115" spans="2:15" x14ac:dyDescent="0.25">
      <c r="B115" s="3"/>
      <c r="C115" s="3"/>
      <c r="D115" s="3"/>
      <c r="E115" s="2" t="e">
        <f t="shared" si="43"/>
        <v>#DIV/0!</v>
      </c>
      <c r="F115" s="3"/>
      <c r="G115" s="3"/>
      <c r="H115">
        <f t="shared" si="54"/>
        <v>0</v>
      </c>
      <c r="L115">
        <f t="shared" si="51"/>
        <v>0</v>
      </c>
      <c r="M115">
        <f t="shared" si="52"/>
        <v>0</v>
      </c>
      <c r="O115">
        <f t="shared" si="53"/>
        <v>0</v>
      </c>
    </row>
    <row r="116" spans="2:15" x14ac:dyDescent="0.25">
      <c r="B116" s="3"/>
      <c r="C116" s="3"/>
      <c r="D116" s="3"/>
      <c r="E116" s="2" t="e">
        <f t="shared" si="43"/>
        <v>#DIV/0!</v>
      </c>
      <c r="F116" s="3"/>
      <c r="G116" s="3"/>
      <c r="H116">
        <f t="shared" si="54"/>
        <v>0</v>
      </c>
      <c r="L116">
        <f t="shared" si="51"/>
        <v>0</v>
      </c>
      <c r="M116">
        <f t="shared" si="52"/>
        <v>0</v>
      </c>
      <c r="O116">
        <f t="shared" si="53"/>
        <v>0</v>
      </c>
    </row>
    <row r="117" spans="2:15" x14ac:dyDescent="0.25">
      <c r="B117" s="3"/>
      <c r="C117" s="3"/>
      <c r="D117" s="3"/>
      <c r="E117" s="2" t="e">
        <f t="shared" si="43"/>
        <v>#DIV/0!</v>
      </c>
      <c r="F117" s="3"/>
      <c r="G117" s="3"/>
      <c r="H117">
        <f t="shared" si="54"/>
        <v>0</v>
      </c>
      <c r="L117">
        <f t="shared" si="51"/>
        <v>0</v>
      </c>
      <c r="M117">
        <f t="shared" si="52"/>
        <v>0</v>
      </c>
      <c r="O117">
        <f t="shared" si="53"/>
        <v>0</v>
      </c>
    </row>
    <row r="118" spans="2:15" x14ac:dyDescent="0.25">
      <c r="B118" s="3"/>
      <c r="C118" s="3"/>
      <c r="D118" s="3"/>
      <c r="E118" s="2" t="e">
        <f t="shared" si="43"/>
        <v>#DIV/0!</v>
      </c>
      <c r="F118" s="3"/>
      <c r="G118" s="3"/>
      <c r="H118">
        <f t="shared" si="54"/>
        <v>0</v>
      </c>
      <c r="L118">
        <f t="shared" si="51"/>
        <v>0</v>
      </c>
      <c r="M118">
        <f t="shared" si="52"/>
        <v>0</v>
      </c>
      <c r="O118">
        <f t="shared" si="53"/>
        <v>0</v>
      </c>
    </row>
    <row r="119" spans="2:15" x14ac:dyDescent="0.25">
      <c r="B119" s="3"/>
      <c r="C119" s="3"/>
      <c r="D119" s="3"/>
      <c r="E119" s="2" t="e">
        <f t="shared" si="43"/>
        <v>#DIV/0!</v>
      </c>
      <c r="F119" s="3"/>
      <c r="G119" s="3"/>
      <c r="H119">
        <f t="shared" si="54"/>
        <v>0</v>
      </c>
      <c r="L119">
        <f t="shared" si="51"/>
        <v>0</v>
      </c>
      <c r="M119">
        <f t="shared" si="52"/>
        <v>0</v>
      </c>
      <c r="O119">
        <f t="shared" si="53"/>
        <v>0</v>
      </c>
    </row>
    <row r="120" spans="2:15" x14ac:dyDescent="0.25">
      <c r="B120" s="3"/>
      <c r="C120" s="3"/>
      <c r="D120" s="3"/>
      <c r="E120" s="2" t="e">
        <f t="shared" si="43"/>
        <v>#DIV/0!</v>
      </c>
      <c r="F120" s="3"/>
      <c r="G120" s="3"/>
      <c r="H120">
        <f t="shared" si="54"/>
        <v>0</v>
      </c>
      <c r="L120">
        <f t="shared" si="51"/>
        <v>0</v>
      </c>
      <c r="M120">
        <f t="shared" si="52"/>
        <v>0</v>
      </c>
      <c r="O120">
        <f t="shared" si="53"/>
        <v>0</v>
      </c>
    </row>
    <row r="121" spans="2:15" x14ac:dyDescent="0.25">
      <c r="B121" s="3"/>
      <c r="C121" s="3"/>
      <c r="D121" s="3"/>
      <c r="E121" s="2" t="e">
        <f t="shared" si="43"/>
        <v>#DIV/0!</v>
      </c>
      <c r="F121" s="3"/>
      <c r="G121" s="3"/>
      <c r="H121">
        <f t="shared" si="54"/>
        <v>0</v>
      </c>
      <c r="L121">
        <f t="shared" si="51"/>
        <v>0</v>
      </c>
      <c r="M121">
        <f t="shared" si="52"/>
        <v>0</v>
      </c>
      <c r="O121">
        <f t="shared" si="53"/>
        <v>0</v>
      </c>
    </row>
    <row r="122" spans="2:15" x14ac:dyDescent="0.25">
      <c r="B122" s="3"/>
      <c r="C122" s="3"/>
      <c r="D122" s="3"/>
      <c r="E122" s="2" t="e">
        <f t="shared" si="43"/>
        <v>#DIV/0!</v>
      </c>
      <c r="F122" s="3"/>
      <c r="G122" s="3"/>
      <c r="H122">
        <f t="shared" si="54"/>
        <v>0</v>
      </c>
      <c r="L122">
        <f t="shared" si="51"/>
        <v>0</v>
      </c>
      <c r="M122">
        <f t="shared" si="52"/>
        <v>0</v>
      </c>
      <c r="O122">
        <f t="shared" si="53"/>
        <v>0</v>
      </c>
    </row>
    <row r="123" spans="2:15" x14ac:dyDescent="0.25">
      <c r="B123" s="3"/>
      <c r="C123" s="3"/>
      <c r="D123" s="3"/>
      <c r="E123" s="2" t="e">
        <f t="shared" si="43"/>
        <v>#DIV/0!</v>
      </c>
      <c r="F123" s="3"/>
      <c r="G123" s="3"/>
      <c r="H123">
        <f t="shared" si="54"/>
        <v>0</v>
      </c>
      <c r="L123">
        <f t="shared" si="51"/>
        <v>0</v>
      </c>
      <c r="M123">
        <f t="shared" si="52"/>
        <v>0</v>
      </c>
      <c r="O123">
        <f t="shared" si="53"/>
        <v>0</v>
      </c>
    </row>
    <row r="124" spans="2:15" x14ac:dyDescent="0.25">
      <c r="B124" s="3"/>
      <c r="C124" s="3"/>
      <c r="D124" s="3"/>
      <c r="E124" s="2" t="e">
        <f t="shared" si="43"/>
        <v>#DIV/0!</v>
      </c>
      <c r="F124" s="3"/>
      <c r="G124" s="3"/>
      <c r="H124">
        <f t="shared" si="54"/>
        <v>0</v>
      </c>
      <c r="L124">
        <f t="shared" si="51"/>
        <v>0</v>
      </c>
      <c r="M124">
        <f t="shared" si="52"/>
        <v>0</v>
      </c>
      <c r="O124">
        <f t="shared" ref="O124:O143" si="56">SUM(I124:N124)</f>
        <v>0</v>
      </c>
    </row>
    <row r="125" spans="2:15" x14ac:dyDescent="0.25">
      <c r="B125" s="3"/>
      <c r="C125" s="3"/>
      <c r="D125" s="3"/>
      <c r="E125" s="2" t="e">
        <f t="shared" si="43"/>
        <v>#DIV/0!</v>
      </c>
      <c r="F125" s="3"/>
      <c r="G125" s="3"/>
      <c r="H125">
        <f t="shared" si="54"/>
        <v>0</v>
      </c>
      <c r="L125">
        <f t="shared" si="51"/>
        <v>0</v>
      </c>
      <c r="M125">
        <f t="shared" si="52"/>
        <v>0</v>
      </c>
      <c r="O125">
        <f t="shared" si="56"/>
        <v>0</v>
      </c>
    </row>
    <row r="126" spans="2:15" x14ac:dyDescent="0.25">
      <c r="B126" s="3"/>
      <c r="C126" s="3"/>
      <c r="D126" s="3"/>
      <c r="E126" s="2" t="e">
        <f t="shared" si="43"/>
        <v>#DIV/0!</v>
      </c>
      <c r="F126" s="3"/>
      <c r="G126" s="3"/>
      <c r="H126">
        <f t="shared" si="54"/>
        <v>0</v>
      </c>
      <c r="L126">
        <f t="shared" si="51"/>
        <v>0</v>
      </c>
      <c r="M126">
        <f t="shared" si="52"/>
        <v>0</v>
      </c>
      <c r="O126">
        <f t="shared" si="56"/>
        <v>0</v>
      </c>
    </row>
    <row r="127" spans="2:15" x14ac:dyDescent="0.25">
      <c r="B127" s="3"/>
      <c r="C127" s="3"/>
      <c r="D127" s="3"/>
      <c r="E127" s="2" t="e">
        <f t="shared" si="43"/>
        <v>#DIV/0!</v>
      </c>
      <c r="F127" s="3"/>
      <c r="G127" s="3"/>
      <c r="H127">
        <f t="shared" si="54"/>
        <v>0</v>
      </c>
      <c r="L127">
        <f t="shared" si="51"/>
        <v>0</v>
      </c>
      <c r="M127">
        <f t="shared" si="52"/>
        <v>0</v>
      </c>
      <c r="O127">
        <f t="shared" si="56"/>
        <v>0</v>
      </c>
    </row>
    <row r="128" spans="2:15" x14ac:dyDescent="0.25">
      <c r="B128" s="3"/>
      <c r="C128" s="3"/>
      <c r="D128" s="3"/>
      <c r="E128" s="2" t="e">
        <f t="shared" si="43"/>
        <v>#DIV/0!</v>
      </c>
      <c r="F128" s="3"/>
      <c r="G128" s="3"/>
      <c r="H128">
        <f t="shared" si="54"/>
        <v>0</v>
      </c>
      <c r="L128">
        <f t="shared" si="51"/>
        <v>0</v>
      </c>
      <c r="M128">
        <f t="shared" si="52"/>
        <v>0</v>
      </c>
      <c r="O128">
        <f t="shared" si="56"/>
        <v>0</v>
      </c>
    </row>
    <row r="129" spans="2:15" x14ac:dyDescent="0.25">
      <c r="B129" s="3"/>
      <c r="C129" s="3"/>
      <c r="D129" s="3"/>
      <c r="E129" s="2" t="e">
        <f t="shared" si="43"/>
        <v>#DIV/0!</v>
      </c>
      <c r="F129" s="3"/>
      <c r="G129" s="3"/>
      <c r="H129">
        <f t="shared" si="54"/>
        <v>0</v>
      </c>
      <c r="L129">
        <f t="shared" si="51"/>
        <v>0</v>
      </c>
      <c r="M129">
        <f t="shared" si="52"/>
        <v>0</v>
      </c>
      <c r="O129">
        <f t="shared" si="56"/>
        <v>0</v>
      </c>
    </row>
    <row r="130" spans="2:15" x14ac:dyDescent="0.25">
      <c r="B130" s="3"/>
      <c r="C130" s="3"/>
      <c r="D130" s="3"/>
      <c r="E130" s="2" t="e">
        <f t="shared" si="43"/>
        <v>#DIV/0!</v>
      </c>
      <c r="F130" s="3"/>
      <c r="G130" s="3"/>
      <c r="H130">
        <f t="shared" si="54"/>
        <v>0</v>
      </c>
      <c r="L130">
        <f t="shared" si="51"/>
        <v>0</v>
      </c>
      <c r="M130">
        <f t="shared" si="52"/>
        <v>0</v>
      </c>
      <c r="O130">
        <f t="shared" si="56"/>
        <v>0</v>
      </c>
    </row>
    <row r="131" spans="2:15" x14ac:dyDescent="0.25">
      <c r="B131" s="3"/>
      <c r="C131" s="3"/>
      <c r="D131" s="3"/>
      <c r="E131" s="2" t="e">
        <f t="shared" si="43"/>
        <v>#DIV/0!</v>
      </c>
      <c r="F131" s="3"/>
      <c r="G131" s="3"/>
      <c r="H131">
        <f t="shared" si="54"/>
        <v>0</v>
      </c>
      <c r="L131">
        <f t="shared" si="51"/>
        <v>0</v>
      </c>
      <c r="M131">
        <f t="shared" si="52"/>
        <v>0</v>
      </c>
      <c r="O131">
        <f t="shared" si="56"/>
        <v>0</v>
      </c>
    </row>
    <row r="132" spans="2:15" x14ac:dyDescent="0.25">
      <c r="B132" s="3"/>
      <c r="C132" s="3"/>
      <c r="D132" s="3"/>
      <c r="E132" s="2" t="e">
        <f t="shared" si="43"/>
        <v>#DIV/0!</v>
      </c>
      <c r="F132" s="3"/>
      <c r="G132" s="3"/>
      <c r="H132">
        <f t="shared" si="54"/>
        <v>0</v>
      </c>
      <c r="L132">
        <f t="shared" si="51"/>
        <v>0</v>
      </c>
      <c r="M132">
        <f t="shared" si="52"/>
        <v>0</v>
      </c>
      <c r="O132">
        <f t="shared" si="56"/>
        <v>0</v>
      </c>
    </row>
    <row r="133" spans="2:15" x14ac:dyDescent="0.25">
      <c r="B133" s="3"/>
      <c r="C133" s="3"/>
      <c r="D133" s="3"/>
      <c r="E133" s="2" t="e">
        <f t="shared" si="43"/>
        <v>#DIV/0!</v>
      </c>
      <c r="F133" s="3"/>
      <c r="G133" s="3"/>
      <c r="H133">
        <f t="shared" si="54"/>
        <v>0</v>
      </c>
      <c r="L133">
        <f t="shared" si="51"/>
        <v>0</v>
      </c>
      <c r="M133">
        <f t="shared" si="52"/>
        <v>0</v>
      </c>
      <c r="O133">
        <f t="shared" si="56"/>
        <v>0</v>
      </c>
    </row>
    <row r="134" spans="2:15" x14ac:dyDescent="0.25">
      <c r="B134" s="3"/>
      <c r="C134" s="3"/>
      <c r="D134" s="3"/>
      <c r="E134" s="2" t="e">
        <f t="shared" si="43"/>
        <v>#DIV/0!</v>
      </c>
      <c r="F134" s="3"/>
      <c r="G134" s="3"/>
      <c r="H134">
        <f t="shared" si="54"/>
        <v>0</v>
      </c>
      <c r="L134">
        <f t="shared" si="51"/>
        <v>0</v>
      </c>
      <c r="M134">
        <f t="shared" si="52"/>
        <v>0</v>
      </c>
      <c r="O134">
        <f t="shared" si="56"/>
        <v>0</v>
      </c>
    </row>
    <row r="135" spans="2:15" x14ac:dyDescent="0.25">
      <c r="B135" s="3"/>
      <c r="C135" s="3"/>
      <c r="D135" s="3"/>
      <c r="E135" s="2" t="e">
        <f t="shared" si="43"/>
        <v>#DIV/0!</v>
      </c>
      <c r="F135" s="3"/>
      <c r="G135" s="3"/>
      <c r="H135">
        <f t="shared" si="54"/>
        <v>0</v>
      </c>
      <c r="L135">
        <f t="shared" si="51"/>
        <v>0</v>
      </c>
      <c r="M135">
        <f t="shared" si="52"/>
        <v>0</v>
      </c>
      <c r="O135">
        <f t="shared" si="56"/>
        <v>0</v>
      </c>
    </row>
    <row r="136" spans="2:15" x14ac:dyDescent="0.25">
      <c r="B136" s="3"/>
      <c r="C136" s="3"/>
      <c r="D136" s="3"/>
      <c r="E136" s="2" t="e">
        <f t="shared" si="43"/>
        <v>#DIV/0!</v>
      </c>
      <c r="F136" s="3"/>
      <c r="G136" s="3"/>
      <c r="H136">
        <f t="shared" si="54"/>
        <v>0</v>
      </c>
      <c r="L136">
        <f t="shared" si="51"/>
        <v>0</v>
      </c>
      <c r="M136">
        <f t="shared" si="52"/>
        <v>0</v>
      </c>
      <c r="O136">
        <f t="shared" si="56"/>
        <v>0</v>
      </c>
    </row>
    <row r="137" spans="2:15" x14ac:dyDescent="0.25">
      <c r="B137" s="3"/>
      <c r="C137" s="3"/>
      <c r="D137" s="3"/>
      <c r="E137" s="2" t="e">
        <f t="shared" si="43"/>
        <v>#DIV/0!</v>
      </c>
      <c r="F137" s="3"/>
      <c r="G137" s="3"/>
      <c r="H137">
        <f t="shared" si="54"/>
        <v>0</v>
      </c>
      <c r="L137">
        <f t="shared" si="51"/>
        <v>0</v>
      </c>
      <c r="M137">
        <f t="shared" si="52"/>
        <v>0</v>
      </c>
      <c r="O137">
        <f t="shared" si="56"/>
        <v>0</v>
      </c>
    </row>
    <row r="138" spans="2:15" ht="15.75" customHeight="1" x14ac:dyDescent="0.25">
      <c r="B138" s="3"/>
      <c r="C138" s="3"/>
      <c r="D138" s="3"/>
      <c r="E138" s="2" t="e">
        <f t="shared" si="43"/>
        <v>#DIV/0!</v>
      </c>
      <c r="F138" s="3"/>
      <c r="G138" s="3"/>
      <c r="H138">
        <f>F138-G138</f>
        <v>0</v>
      </c>
      <c r="L138">
        <f t="shared" si="51"/>
        <v>0</v>
      </c>
      <c r="M138">
        <f t="shared" si="52"/>
        <v>0</v>
      </c>
      <c r="O138">
        <f t="shared" si="56"/>
        <v>0</v>
      </c>
    </row>
    <row r="139" spans="2:15" ht="15" customHeight="1" x14ac:dyDescent="0.25">
      <c r="B139" s="3"/>
      <c r="C139" s="3"/>
      <c r="D139" s="3"/>
      <c r="E139" s="2" t="e">
        <f t="shared" si="43"/>
        <v>#DIV/0!</v>
      </c>
      <c r="F139" s="3"/>
      <c r="G139" s="3"/>
      <c r="H139">
        <f t="shared" ref="H139:H202" si="57">F139-G139</f>
        <v>0</v>
      </c>
      <c r="L139">
        <f t="shared" si="51"/>
        <v>0</v>
      </c>
      <c r="M139">
        <f t="shared" si="52"/>
        <v>0</v>
      </c>
      <c r="O139">
        <f t="shared" si="56"/>
        <v>0</v>
      </c>
    </row>
    <row r="140" spans="2:15" x14ac:dyDescent="0.25">
      <c r="B140" s="3"/>
      <c r="C140" s="3"/>
      <c r="D140" s="3"/>
      <c r="E140" s="2" t="e">
        <f t="shared" si="43"/>
        <v>#DIV/0!</v>
      </c>
      <c r="F140" s="3"/>
      <c r="G140" s="3"/>
      <c r="H140">
        <f t="shared" si="57"/>
        <v>0</v>
      </c>
      <c r="L140">
        <f t="shared" si="51"/>
        <v>0</v>
      </c>
      <c r="M140">
        <f t="shared" si="52"/>
        <v>0</v>
      </c>
      <c r="O140">
        <f t="shared" si="56"/>
        <v>0</v>
      </c>
    </row>
    <row r="141" spans="2:15" x14ac:dyDescent="0.25">
      <c r="B141" s="3"/>
      <c r="C141" s="3"/>
      <c r="D141" s="3"/>
      <c r="E141" s="2" t="e">
        <f t="shared" si="43"/>
        <v>#DIV/0!</v>
      </c>
      <c r="H141">
        <f t="shared" si="57"/>
        <v>0</v>
      </c>
      <c r="L141">
        <v>0</v>
      </c>
      <c r="M141">
        <f t="shared" si="52"/>
        <v>0</v>
      </c>
      <c r="O141">
        <f t="shared" si="56"/>
        <v>0</v>
      </c>
    </row>
    <row r="142" spans="2:15" ht="14.25" customHeight="1" x14ac:dyDescent="0.25">
      <c r="B142" s="3"/>
      <c r="C142" s="3"/>
      <c r="D142" s="3"/>
      <c r="E142" s="2" t="e">
        <f t="shared" si="43"/>
        <v>#DIV/0!</v>
      </c>
      <c r="H142">
        <f t="shared" si="57"/>
        <v>0</v>
      </c>
      <c r="L142">
        <v>0</v>
      </c>
      <c r="M142">
        <f t="shared" si="52"/>
        <v>0</v>
      </c>
      <c r="O142">
        <f t="shared" si="56"/>
        <v>0</v>
      </c>
    </row>
    <row r="143" spans="2:15" x14ac:dyDescent="0.25">
      <c r="B143" s="3"/>
      <c r="C143" s="3"/>
      <c r="D143" s="3"/>
      <c r="E143" s="2" t="e">
        <f t="shared" si="43"/>
        <v>#DIV/0!</v>
      </c>
      <c r="H143">
        <f t="shared" si="57"/>
        <v>0</v>
      </c>
      <c r="L143">
        <f t="shared" ref="L143:L150" si="58">B143*10</f>
        <v>0</v>
      </c>
      <c r="M143">
        <f t="shared" si="52"/>
        <v>0</v>
      </c>
      <c r="O143">
        <f t="shared" si="56"/>
        <v>0</v>
      </c>
    </row>
    <row r="144" spans="2:15" x14ac:dyDescent="0.25">
      <c r="B144" s="3"/>
      <c r="C144" s="3"/>
      <c r="D144" s="3"/>
      <c r="E144" s="2" t="e">
        <f t="shared" si="43"/>
        <v>#DIV/0!</v>
      </c>
      <c r="H144">
        <f t="shared" si="57"/>
        <v>0</v>
      </c>
      <c r="L144">
        <f t="shared" si="58"/>
        <v>0</v>
      </c>
      <c r="M144">
        <f t="shared" si="52"/>
        <v>0</v>
      </c>
      <c r="O144">
        <f>SUM(I144:N144)</f>
        <v>0</v>
      </c>
    </row>
    <row r="145" spans="2:15" x14ac:dyDescent="0.25">
      <c r="B145" s="3"/>
      <c r="C145" s="3"/>
      <c r="D145" s="3"/>
      <c r="E145" s="2" t="e">
        <f t="shared" si="43"/>
        <v>#DIV/0!</v>
      </c>
      <c r="H145">
        <f t="shared" si="57"/>
        <v>0</v>
      </c>
      <c r="L145">
        <f t="shared" si="58"/>
        <v>0</v>
      </c>
      <c r="M145">
        <f t="shared" si="52"/>
        <v>0</v>
      </c>
      <c r="O145">
        <f t="shared" ref="O145:O208" si="59">SUM(I145:N145)</f>
        <v>0</v>
      </c>
    </row>
    <row r="146" spans="2:15" x14ac:dyDescent="0.25">
      <c r="B146" s="3"/>
      <c r="C146" s="3"/>
      <c r="D146" s="3"/>
      <c r="E146" s="2" t="e">
        <f t="shared" si="43"/>
        <v>#DIV/0!</v>
      </c>
      <c r="L146">
        <f t="shared" si="58"/>
        <v>0</v>
      </c>
      <c r="M146">
        <f t="shared" si="52"/>
        <v>0</v>
      </c>
      <c r="O146">
        <f t="shared" si="59"/>
        <v>0</v>
      </c>
    </row>
    <row r="147" spans="2:15" x14ac:dyDescent="0.25">
      <c r="B147" s="3"/>
      <c r="C147" s="3"/>
      <c r="D147" s="3"/>
      <c r="E147" s="2" t="e">
        <f t="shared" si="43"/>
        <v>#DIV/0!</v>
      </c>
      <c r="H147">
        <f t="shared" ref="H147:H152" si="60">F147-G147</f>
        <v>0</v>
      </c>
      <c r="L147">
        <f t="shared" si="58"/>
        <v>0</v>
      </c>
      <c r="M147">
        <f t="shared" si="52"/>
        <v>0</v>
      </c>
      <c r="O147">
        <f t="shared" si="59"/>
        <v>0</v>
      </c>
    </row>
    <row r="148" spans="2:15" x14ac:dyDescent="0.25">
      <c r="B148" s="3"/>
      <c r="C148" s="3"/>
      <c r="D148" s="3"/>
      <c r="E148" s="2" t="e">
        <f t="shared" si="43"/>
        <v>#DIV/0!</v>
      </c>
      <c r="H148">
        <f t="shared" si="60"/>
        <v>0</v>
      </c>
      <c r="L148">
        <f t="shared" si="58"/>
        <v>0</v>
      </c>
      <c r="M148">
        <f t="shared" si="52"/>
        <v>0</v>
      </c>
      <c r="O148">
        <f t="shared" si="59"/>
        <v>0</v>
      </c>
    </row>
    <row r="149" spans="2:15" x14ac:dyDescent="0.25">
      <c r="B149" s="3"/>
      <c r="C149" s="3"/>
      <c r="D149" s="3"/>
      <c r="E149" s="2" t="e">
        <f t="shared" si="43"/>
        <v>#DIV/0!</v>
      </c>
      <c r="H149">
        <f t="shared" si="60"/>
        <v>0</v>
      </c>
      <c r="L149">
        <f t="shared" si="58"/>
        <v>0</v>
      </c>
      <c r="M149">
        <f t="shared" si="52"/>
        <v>0</v>
      </c>
      <c r="O149">
        <f t="shared" si="59"/>
        <v>0</v>
      </c>
    </row>
    <row r="150" spans="2:15" x14ac:dyDescent="0.25">
      <c r="B150" s="3"/>
      <c r="C150" s="3"/>
      <c r="D150" s="3"/>
      <c r="E150" s="2" t="e">
        <f t="shared" si="43"/>
        <v>#DIV/0!</v>
      </c>
      <c r="H150">
        <f t="shared" si="60"/>
        <v>0</v>
      </c>
      <c r="L150">
        <f t="shared" si="58"/>
        <v>0</v>
      </c>
      <c r="M150">
        <f t="shared" si="52"/>
        <v>0</v>
      </c>
      <c r="O150">
        <f t="shared" si="59"/>
        <v>0</v>
      </c>
    </row>
    <row r="151" spans="2:15" ht="14.25" customHeight="1" x14ac:dyDescent="0.25">
      <c r="B151" s="3"/>
      <c r="C151" s="3"/>
      <c r="D151" s="3"/>
      <c r="E151" s="2" t="e">
        <f t="shared" ref="E151:E214" si="61">(B151)/(B151+C151+D151)</f>
        <v>#DIV/0!</v>
      </c>
      <c r="H151">
        <f t="shared" si="60"/>
        <v>0</v>
      </c>
      <c r="L151">
        <v>0</v>
      </c>
      <c r="M151">
        <f t="shared" si="52"/>
        <v>0</v>
      </c>
      <c r="O151">
        <f t="shared" si="59"/>
        <v>0</v>
      </c>
    </row>
    <row r="152" spans="2:15" x14ac:dyDescent="0.25">
      <c r="B152" s="3"/>
      <c r="C152" s="3"/>
      <c r="D152" s="3"/>
      <c r="E152" s="2" t="e">
        <f t="shared" si="61"/>
        <v>#DIV/0!</v>
      </c>
      <c r="H152">
        <f t="shared" si="60"/>
        <v>0</v>
      </c>
      <c r="L152">
        <f t="shared" ref="L152:L215" si="62">B152*10</f>
        <v>0</v>
      </c>
      <c r="M152">
        <f t="shared" si="52"/>
        <v>0</v>
      </c>
      <c r="O152">
        <f t="shared" si="59"/>
        <v>0</v>
      </c>
    </row>
    <row r="153" spans="2:15" x14ac:dyDescent="0.25">
      <c r="B153" s="3"/>
      <c r="C153" s="3"/>
      <c r="D153" s="3"/>
      <c r="E153" s="2" t="e">
        <f t="shared" si="61"/>
        <v>#DIV/0!</v>
      </c>
      <c r="H153">
        <f t="shared" si="57"/>
        <v>0</v>
      </c>
      <c r="L153">
        <f t="shared" si="62"/>
        <v>0</v>
      </c>
      <c r="M153">
        <f t="shared" si="52"/>
        <v>0</v>
      </c>
      <c r="O153">
        <f t="shared" si="59"/>
        <v>0</v>
      </c>
    </row>
    <row r="154" spans="2:15" x14ac:dyDescent="0.25">
      <c r="B154" s="3"/>
      <c r="C154" s="3"/>
      <c r="D154" s="3"/>
      <c r="E154" s="2" t="e">
        <f t="shared" si="61"/>
        <v>#DIV/0!</v>
      </c>
      <c r="H154">
        <f t="shared" si="57"/>
        <v>0</v>
      </c>
      <c r="L154">
        <f t="shared" si="62"/>
        <v>0</v>
      </c>
      <c r="M154">
        <f t="shared" si="52"/>
        <v>0</v>
      </c>
      <c r="O154">
        <f t="shared" si="59"/>
        <v>0</v>
      </c>
    </row>
    <row r="155" spans="2:15" x14ac:dyDescent="0.25">
      <c r="B155" s="3"/>
      <c r="C155" s="3"/>
      <c r="D155" s="3"/>
      <c r="E155" s="2" t="e">
        <f t="shared" si="61"/>
        <v>#DIV/0!</v>
      </c>
      <c r="H155">
        <f t="shared" si="57"/>
        <v>0</v>
      </c>
      <c r="L155">
        <f t="shared" si="62"/>
        <v>0</v>
      </c>
      <c r="M155">
        <f t="shared" si="52"/>
        <v>0</v>
      </c>
      <c r="O155">
        <f t="shared" si="59"/>
        <v>0</v>
      </c>
    </row>
    <row r="156" spans="2:15" ht="14.25" customHeight="1" x14ac:dyDescent="0.25">
      <c r="B156" s="3"/>
      <c r="C156" s="3"/>
      <c r="D156" s="3"/>
      <c r="E156" s="2" t="e">
        <f t="shared" si="61"/>
        <v>#DIV/0!</v>
      </c>
      <c r="H156">
        <f t="shared" si="57"/>
        <v>0</v>
      </c>
      <c r="L156">
        <v>0</v>
      </c>
      <c r="M156">
        <f t="shared" si="52"/>
        <v>0</v>
      </c>
      <c r="O156">
        <f t="shared" si="59"/>
        <v>0</v>
      </c>
    </row>
    <row r="157" spans="2:15" ht="14.25" customHeight="1" x14ac:dyDescent="0.25">
      <c r="B157" s="3"/>
      <c r="C157" s="3"/>
      <c r="D157" s="3"/>
      <c r="E157" s="2" t="e">
        <f t="shared" si="61"/>
        <v>#DIV/0!</v>
      </c>
      <c r="H157">
        <f t="shared" si="57"/>
        <v>0</v>
      </c>
      <c r="L157">
        <v>0</v>
      </c>
      <c r="M157">
        <f t="shared" si="52"/>
        <v>0</v>
      </c>
      <c r="O157">
        <f t="shared" si="59"/>
        <v>0</v>
      </c>
    </row>
    <row r="158" spans="2:15" x14ac:dyDescent="0.25">
      <c r="B158" s="3"/>
      <c r="C158" s="3"/>
      <c r="D158" s="3"/>
      <c r="E158" s="2" t="e">
        <f t="shared" si="61"/>
        <v>#DIV/0!</v>
      </c>
      <c r="H158">
        <f t="shared" si="57"/>
        <v>0</v>
      </c>
      <c r="L158">
        <f t="shared" ref="L158" si="63">B158*10</f>
        <v>0</v>
      </c>
      <c r="M158">
        <f t="shared" si="52"/>
        <v>0</v>
      </c>
      <c r="O158">
        <f t="shared" si="59"/>
        <v>0</v>
      </c>
    </row>
    <row r="159" spans="2:15" x14ac:dyDescent="0.25">
      <c r="B159" s="3"/>
      <c r="C159" s="3"/>
      <c r="D159" s="3"/>
      <c r="E159" s="2" t="e">
        <f t="shared" si="61"/>
        <v>#DIV/0!</v>
      </c>
      <c r="H159">
        <f t="shared" si="57"/>
        <v>0</v>
      </c>
      <c r="L159">
        <f t="shared" si="62"/>
        <v>0</v>
      </c>
      <c r="M159">
        <f t="shared" si="52"/>
        <v>0</v>
      </c>
      <c r="O159">
        <f t="shared" si="59"/>
        <v>0</v>
      </c>
    </row>
    <row r="160" spans="2:15" x14ac:dyDescent="0.25">
      <c r="B160" s="3"/>
      <c r="C160" s="3"/>
      <c r="D160" s="3"/>
      <c r="E160" s="2" t="e">
        <f t="shared" si="61"/>
        <v>#DIV/0!</v>
      </c>
      <c r="H160">
        <f t="shared" si="57"/>
        <v>0</v>
      </c>
      <c r="L160">
        <f t="shared" si="62"/>
        <v>0</v>
      </c>
      <c r="M160">
        <f t="shared" si="52"/>
        <v>0</v>
      </c>
      <c r="O160">
        <f t="shared" si="59"/>
        <v>0</v>
      </c>
    </row>
    <row r="161" spans="2:15" x14ac:dyDescent="0.25">
      <c r="B161" s="3"/>
      <c r="C161" s="3"/>
      <c r="D161" s="3"/>
      <c r="E161" s="2" t="e">
        <f t="shared" si="61"/>
        <v>#DIV/0!</v>
      </c>
      <c r="H161">
        <f t="shared" si="57"/>
        <v>0</v>
      </c>
      <c r="L161">
        <f t="shared" si="62"/>
        <v>0</v>
      </c>
      <c r="M161">
        <f t="shared" si="52"/>
        <v>0</v>
      </c>
      <c r="O161">
        <f t="shared" si="59"/>
        <v>0</v>
      </c>
    </row>
    <row r="162" spans="2:15" x14ac:dyDescent="0.25">
      <c r="B162" s="3"/>
      <c r="C162" s="3"/>
      <c r="D162" s="3"/>
      <c r="E162" s="2" t="e">
        <f t="shared" si="61"/>
        <v>#DIV/0!</v>
      </c>
      <c r="H162">
        <f t="shared" si="57"/>
        <v>0</v>
      </c>
      <c r="L162">
        <f t="shared" si="62"/>
        <v>0</v>
      </c>
      <c r="M162">
        <f t="shared" si="52"/>
        <v>0</v>
      </c>
      <c r="O162">
        <f t="shared" si="59"/>
        <v>0</v>
      </c>
    </row>
    <row r="163" spans="2:15" x14ac:dyDescent="0.25">
      <c r="B163" s="3"/>
      <c r="C163" s="3"/>
      <c r="D163" s="3"/>
      <c r="E163" s="2" t="e">
        <f t="shared" si="61"/>
        <v>#DIV/0!</v>
      </c>
      <c r="H163">
        <f t="shared" si="57"/>
        <v>0</v>
      </c>
      <c r="L163">
        <f t="shared" si="62"/>
        <v>0</v>
      </c>
      <c r="M163">
        <f t="shared" si="52"/>
        <v>0</v>
      </c>
      <c r="O163">
        <f t="shared" si="59"/>
        <v>0</v>
      </c>
    </row>
    <row r="164" spans="2:15" x14ac:dyDescent="0.25">
      <c r="B164" s="3"/>
      <c r="C164" s="3"/>
      <c r="D164" s="3"/>
      <c r="E164" s="2" t="e">
        <f t="shared" si="61"/>
        <v>#DIV/0!</v>
      </c>
      <c r="H164">
        <f t="shared" si="57"/>
        <v>0</v>
      </c>
      <c r="L164">
        <f t="shared" si="62"/>
        <v>0</v>
      </c>
      <c r="M164">
        <f t="shared" si="52"/>
        <v>0</v>
      </c>
      <c r="O164">
        <f t="shared" si="59"/>
        <v>0</v>
      </c>
    </row>
    <row r="165" spans="2:15" x14ac:dyDescent="0.25">
      <c r="B165" s="3"/>
      <c r="C165" s="3"/>
      <c r="D165" s="3"/>
      <c r="E165" s="2" t="e">
        <f t="shared" si="61"/>
        <v>#DIV/0!</v>
      </c>
      <c r="H165">
        <f t="shared" si="57"/>
        <v>0</v>
      </c>
      <c r="L165">
        <f t="shared" si="62"/>
        <v>0</v>
      </c>
      <c r="M165">
        <f t="shared" si="52"/>
        <v>0</v>
      </c>
      <c r="O165">
        <f t="shared" si="59"/>
        <v>0</v>
      </c>
    </row>
    <row r="166" spans="2:15" x14ac:dyDescent="0.25">
      <c r="B166" s="3"/>
      <c r="C166" s="3"/>
      <c r="D166" s="3"/>
      <c r="E166" s="2" t="e">
        <f t="shared" si="61"/>
        <v>#DIV/0!</v>
      </c>
      <c r="H166">
        <f t="shared" si="57"/>
        <v>0</v>
      </c>
      <c r="L166">
        <f t="shared" si="62"/>
        <v>0</v>
      </c>
      <c r="M166">
        <f t="shared" si="52"/>
        <v>0</v>
      </c>
      <c r="O166">
        <f t="shared" si="59"/>
        <v>0</v>
      </c>
    </row>
    <row r="167" spans="2:15" ht="14.25" customHeight="1" x14ac:dyDescent="0.25">
      <c r="B167" s="3"/>
      <c r="C167" s="3"/>
      <c r="D167" s="3"/>
      <c r="E167" s="2" t="e">
        <f t="shared" si="61"/>
        <v>#DIV/0!</v>
      </c>
      <c r="H167">
        <f t="shared" si="57"/>
        <v>0</v>
      </c>
      <c r="L167">
        <v>0</v>
      </c>
      <c r="M167">
        <f t="shared" si="52"/>
        <v>0</v>
      </c>
      <c r="O167">
        <f t="shared" si="59"/>
        <v>0</v>
      </c>
    </row>
    <row r="168" spans="2:15" ht="14.25" customHeight="1" x14ac:dyDescent="0.25">
      <c r="B168" s="3"/>
      <c r="C168" s="3"/>
      <c r="D168" s="3"/>
      <c r="E168" s="2" t="e">
        <f t="shared" si="61"/>
        <v>#DIV/0!</v>
      </c>
      <c r="H168">
        <f t="shared" si="57"/>
        <v>0</v>
      </c>
      <c r="L168">
        <v>0</v>
      </c>
      <c r="M168">
        <f t="shared" si="52"/>
        <v>0</v>
      </c>
      <c r="O168">
        <f t="shared" si="59"/>
        <v>0</v>
      </c>
    </row>
    <row r="169" spans="2:15" x14ac:dyDescent="0.25">
      <c r="B169" s="3"/>
      <c r="C169" s="3"/>
      <c r="D169" s="3"/>
      <c r="E169" s="2" t="e">
        <f t="shared" si="61"/>
        <v>#DIV/0!</v>
      </c>
      <c r="H169">
        <f t="shared" si="57"/>
        <v>0</v>
      </c>
      <c r="L169">
        <f t="shared" si="62"/>
        <v>0</v>
      </c>
      <c r="M169">
        <f t="shared" si="52"/>
        <v>0</v>
      </c>
      <c r="O169">
        <f t="shared" si="59"/>
        <v>0</v>
      </c>
    </row>
    <row r="170" spans="2:15" ht="14.25" customHeight="1" x14ac:dyDescent="0.25">
      <c r="B170" s="3"/>
      <c r="C170" s="3"/>
      <c r="D170" s="3"/>
      <c r="E170" s="2" t="e">
        <f t="shared" si="61"/>
        <v>#DIV/0!</v>
      </c>
      <c r="H170">
        <f t="shared" si="57"/>
        <v>0</v>
      </c>
      <c r="L170">
        <v>0</v>
      </c>
      <c r="M170">
        <f t="shared" si="52"/>
        <v>0</v>
      </c>
      <c r="O170">
        <f t="shared" si="59"/>
        <v>0</v>
      </c>
    </row>
    <row r="171" spans="2:15" x14ac:dyDescent="0.25">
      <c r="B171" s="3"/>
      <c r="C171" s="3"/>
      <c r="D171" s="3"/>
      <c r="E171" s="2" t="e">
        <f t="shared" si="61"/>
        <v>#DIV/0!</v>
      </c>
      <c r="H171">
        <f t="shared" si="57"/>
        <v>0</v>
      </c>
      <c r="L171">
        <f t="shared" ref="L171:L173" si="64">B171*10</f>
        <v>0</v>
      </c>
      <c r="M171">
        <f t="shared" si="52"/>
        <v>0</v>
      </c>
      <c r="O171">
        <f t="shared" si="59"/>
        <v>0</v>
      </c>
    </row>
    <row r="172" spans="2:15" x14ac:dyDescent="0.25">
      <c r="B172" s="3"/>
      <c r="C172" s="3"/>
      <c r="D172" s="3"/>
      <c r="E172" s="2" t="e">
        <f t="shared" si="61"/>
        <v>#DIV/0!</v>
      </c>
      <c r="H172">
        <f t="shared" si="57"/>
        <v>0</v>
      </c>
      <c r="L172">
        <f t="shared" si="64"/>
        <v>0</v>
      </c>
      <c r="M172">
        <f t="shared" si="52"/>
        <v>0</v>
      </c>
      <c r="O172">
        <f t="shared" si="59"/>
        <v>0</v>
      </c>
    </row>
    <row r="173" spans="2:15" ht="16.5" customHeight="1" x14ac:dyDescent="0.25">
      <c r="B173" s="3"/>
      <c r="C173" s="3"/>
      <c r="D173" s="3"/>
      <c r="E173" s="2" t="e">
        <f t="shared" si="61"/>
        <v>#DIV/0!</v>
      </c>
      <c r="H173">
        <f t="shared" si="57"/>
        <v>0</v>
      </c>
      <c r="L173">
        <f t="shared" si="64"/>
        <v>0</v>
      </c>
      <c r="M173">
        <f t="shared" si="52"/>
        <v>0</v>
      </c>
      <c r="O173">
        <f t="shared" si="59"/>
        <v>0</v>
      </c>
    </row>
    <row r="174" spans="2:15" ht="14.25" customHeight="1" x14ac:dyDescent="0.25">
      <c r="B174" s="3"/>
      <c r="C174" s="3"/>
      <c r="D174" s="3"/>
      <c r="E174" s="2" t="e">
        <f t="shared" si="61"/>
        <v>#DIV/0!</v>
      </c>
      <c r="H174">
        <f t="shared" si="57"/>
        <v>0</v>
      </c>
      <c r="L174">
        <v>0</v>
      </c>
      <c r="M174">
        <f t="shared" si="52"/>
        <v>0</v>
      </c>
      <c r="O174">
        <f t="shared" si="59"/>
        <v>0</v>
      </c>
    </row>
    <row r="175" spans="2:15" x14ac:dyDescent="0.25">
      <c r="B175" s="3"/>
      <c r="C175" s="3"/>
      <c r="D175" s="3"/>
      <c r="E175" s="2" t="e">
        <f t="shared" si="61"/>
        <v>#DIV/0!</v>
      </c>
      <c r="H175">
        <f t="shared" si="57"/>
        <v>0</v>
      </c>
      <c r="L175">
        <f t="shared" ref="L175" si="65">B175*10</f>
        <v>0</v>
      </c>
      <c r="M175">
        <f t="shared" si="52"/>
        <v>0</v>
      </c>
      <c r="O175">
        <f t="shared" si="59"/>
        <v>0</v>
      </c>
    </row>
    <row r="176" spans="2:15" x14ac:dyDescent="0.25">
      <c r="B176" s="3"/>
      <c r="C176" s="3"/>
      <c r="D176" s="3"/>
      <c r="E176" s="2" t="e">
        <f t="shared" si="61"/>
        <v>#DIV/0!</v>
      </c>
      <c r="H176">
        <f t="shared" si="57"/>
        <v>0</v>
      </c>
      <c r="L176">
        <f t="shared" si="62"/>
        <v>0</v>
      </c>
      <c r="M176">
        <f t="shared" si="52"/>
        <v>0</v>
      </c>
      <c r="O176">
        <f t="shared" si="59"/>
        <v>0</v>
      </c>
    </row>
    <row r="177" spans="2:15" x14ac:dyDescent="0.25">
      <c r="B177" s="3"/>
      <c r="C177" s="3"/>
      <c r="D177" s="3"/>
      <c r="E177" s="2" t="e">
        <f t="shared" si="61"/>
        <v>#DIV/0!</v>
      </c>
      <c r="H177">
        <f t="shared" si="57"/>
        <v>0</v>
      </c>
      <c r="L177">
        <f t="shared" si="62"/>
        <v>0</v>
      </c>
      <c r="M177">
        <f t="shared" si="52"/>
        <v>0</v>
      </c>
      <c r="O177">
        <f t="shared" si="59"/>
        <v>0</v>
      </c>
    </row>
    <row r="178" spans="2:15" ht="14.25" customHeight="1" x14ac:dyDescent="0.25">
      <c r="B178" s="3"/>
      <c r="C178" s="3"/>
      <c r="D178" s="3"/>
      <c r="E178" s="2" t="e">
        <f t="shared" si="61"/>
        <v>#DIV/0!</v>
      </c>
      <c r="H178">
        <f t="shared" si="57"/>
        <v>0</v>
      </c>
      <c r="L178">
        <v>0</v>
      </c>
      <c r="M178">
        <f t="shared" si="52"/>
        <v>0</v>
      </c>
      <c r="O178">
        <f t="shared" si="59"/>
        <v>0</v>
      </c>
    </row>
    <row r="179" spans="2:15" x14ac:dyDescent="0.25">
      <c r="B179" s="3"/>
      <c r="C179" s="3"/>
      <c r="D179" s="3"/>
      <c r="E179" s="2" t="e">
        <f t="shared" si="61"/>
        <v>#DIV/0!</v>
      </c>
      <c r="H179">
        <f t="shared" si="57"/>
        <v>0</v>
      </c>
      <c r="L179">
        <f t="shared" si="62"/>
        <v>0</v>
      </c>
      <c r="M179">
        <f t="shared" si="52"/>
        <v>0</v>
      </c>
      <c r="O179">
        <f t="shared" si="59"/>
        <v>0</v>
      </c>
    </row>
    <row r="180" spans="2:15" x14ac:dyDescent="0.25">
      <c r="B180" s="3"/>
      <c r="C180" s="3"/>
      <c r="D180" s="3"/>
      <c r="E180" s="2" t="e">
        <f t="shared" si="61"/>
        <v>#DIV/0!</v>
      </c>
      <c r="H180">
        <f t="shared" si="57"/>
        <v>0</v>
      </c>
      <c r="L180">
        <f t="shared" si="62"/>
        <v>0</v>
      </c>
      <c r="M180">
        <f t="shared" si="52"/>
        <v>0</v>
      </c>
      <c r="O180">
        <f t="shared" si="59"/>
        <v>0</v>
      </c>
    </row>
    <row r="181" spans="2:15" x14ac:dyDescent="0.25">
      <c r="B181" s="3"/>
      <c r="C181" s="3"/>
      <c r="D181" s="3"/>
      <c r="E181" s="2" t="e">
        <f t="shared" si="61"/>
        <v>#DIV/0!</v>
      </c>
      <c r="H181">
        <f t="shared" si="57"/>
        <v>0</v>
      </c>
      <c r="L181">
        <f t="shared" si="62"/>
        <v>0</v>
      </c>
      <c r="M181">
        <f t="shared" si="52"/>
        <v>0</v>
      </c>
      <c r="O181">
        <f t="shared" si="59"/>
        <v>0</v>
      </c>
    </row>
    <row r="182" spans="2:15" x14ac:dyDescent="0.25">
      <c r="B182" s="3"/>
      <c r="C182" s="3"/>
      <c r="D182" s="3"/>
      <c r="E182" s="2" t="e">
        <f t="shared" si="61"/>
        <v>#DIV/0!</v>
      </c>
      <c r="H182">
        <f t="shared" si="57"/>
        <v>0</v>
      </c>
      <c r="L182">
        <f t="shared" si="62"/>
        <v>0</v>
      </c>
      <c r="M182">
        <f t="shared" si="52"/>
        <v>0</v>
      </c>
      <c r="O182">
        <f t="shared" si="59"/>
        <v>0</v>
      </c>
    </row>
    <row r="183" spans="2:15" x14ac:dyDescent="0.25">
      <c r="B183" s="3"/>
      <c r="C183" s="3"/>
      <c r="D183" s="3"/>
      <c r="E183" s="2" t="e">
        <f t="shared" si="61"/>
        <v>#DIV/0!</v>
      </c>
      <c r="H183">
        <f t="shared" si="57"/>
        <v>0</v>
      </c>
      <c r="L183">
        <f t="shared" si="62"/>
        <v>0</v>
      </c>
      <c r="M183">
        <f t="shared" si="52"/>
        <v>0</v>
      </c>
      <c r="O183">
        <f t="shared" si="59"/>
        <v>0</v>
      </c>
    </row>
    <row r="184" spans="2:15" x14ac:dyDescent="0.25">
      <c r="E184" s="2" t="e">
        <f t="shared" si="61"/>
        <v>#DIV/0!</v>
      </c>
      <c r="H184">
        <f t="shared" si="57"/>
        <v>0</v>
      </c>
      <c r="L184">
        <f t="shared" si="62"/>
        <v>0</v>
      </c>
      <c r="M184">
        <f t="shared" si="52"/>
        <v>0</v>
      </c>
      <c r="O184">
        <f t="shared" si="59"/>
        <v>0</v>
      </c>
    </row>
    <row r="185" spans="2:15" x14ac:dyDescent="0.25">
      <c r="E185" s="2" t="e">
        <f t="shared" si="61"/>
        <v>#DIV/0!</v>
      </c>
      <c r="H185">
        <f t="shared" si="57"/>
        <v>0</v>
      </c>
      <c r="L185">
        <f t="shared" si="62"/>
        <v>0</v>
      </c>
      <c r="M185">
        <f t="shared" si="52"/>
        <v>0</v>
      </c>
      <c r="O185">
        <f t="shared" si="59"/>
        <v>0</v>
      </c>
    </row>
    <row r="186" spans="2:15" x14ac:dyDescent="0.25">
      <c r="E186" s="2" t="e">
        <f t="shared" si="61"/>
        <v>#DIV/0!</v>
      </c>
      <c r="H186">
        <f t="shared" si="57"/>
        <v>0</v>
      </c>
      <c r="L186">
        <f t="shared" si="62"/>
        <v>0</v>
      </c>
      <c r="M186">
        <f t="shared" si="52"/>
        <v>0</v>
      </c>
      <c r="O186">
        <f t="shared" si="59"/>
        <v>0</v>
      </c>
    </row>
    <row r="187" spans="2:15" x14ac:dyDescent="0.25">
      <c r="E187" s="2" t="e">
        <f t="shared" si="61"/>
        <v>#DIV/0!</v>
      </c>
      <c r="H187">
        <f t="shared" si="57"/>
        <v>0</v>
      </c>
      <c r="L187">
        <f t="shared" si="62"/>
        <v>0</v>
      </c>
      <c r="M187">
        <f t="shared" si="52"/>
        <v>0</v>
      </c>
      <c r="O187">
        <f t="shared" si="59"/>
        <v>0</v>
      </c>
    </row>
    <row r="188" spans="2:15" x14ac:dyDescent="0.25">
      <c r="E188" s="2" t="e">
        <f t="shared" si="61"/>
        <v>#DIV/0!</v>
      </c>
      <c r="H188">
        <f t="shared" si="57"/>
        <v>0</v>
      </c>
      <c r="L188">
        <f t="shared" si="62"/>
        <v>0</v>
      </c>
      <c r="M188">
        <f t="shared" si="52"/>
        <v>0</v>
      </c>
      <c r="O188">
        <f t="shared" si="59"/>
        <v>0</v>
      </c>
    </row>
    <row r="189" spans="2:15" x14ac:dyDescent="0.25">
      <c r="E189" s="2" t="e">
        <f t="shared" si="61"/>
        <v>#DIV/0!</v>
      </c>
      <c r="H189">
        <f t="shared" si="57"/>
        <v>0</v>
      </c>
      <c r="L189">
        <f t="shared" si="62"/>
        <v>0</v>
      </c>
      <c r="M189">
        <f t="shared" si="52"/>
        <v>0</v>
      </c>
      <c r="O189">
        <f t="shared" si="59"/>
        <v>0</v>
      </c>
    </row>
    <row r="190" spans="2:15" x14ac:dyDescent="0.25">
      <c r="E190" s="2" t="e">
        <f t="shared" si="61"/>
        <v>#DIV/0!</v>
      </c>
      <c r="H190">
        <f t="shared" si="57"/>
        <v>0</v>
      </c>
      <c r="L190">
        <f t="shared" si="62"/>
        <v>0</v>
      </c>
      <c r="M190">
        <f t="shared" si="52"/>
        <v>0</v>
      </c>
      <c r="O190">
        <f t="shared" si="59"/>
        <v>0</v>
      </c>
    </row>
    <row r="191" spans="2:15" x14ac:dyDescent="0.25">
      <c r="E191" s="2" t="e">
        <f t="shared" si="61"/>
        <v>#DIV/0!</v>
      </c>
      <c r="H191">
        <f t="shared" si="57"/>
        <v>0</v>
      </c>
      <c r="L191">
        <f t="shared" si="62"/>
        <v>0</v>
      </c>
      <c r="M191">
        <v>0</v>
      </c>
      <c r="O191">
        <f t="shared" si="59"/>
        <v>0</v>
      </c>
    </row>
    <row r="192" spans="2:15" x14ac:dyDescent="0.25">
      <c r="E192" s="2" t="e">
        <f t="shared" si="61"/>
        <v>#DIV/0!</v>
      </c>
      <c r="H192">
        <f t="shared" si="57"/>
        <v>0</v>
      </c>
      <c r="L192">
        <f t="shared" si="62"/>
        <v>0</v>
      </c>
      <c r="M192">
        <f t="shared" ref="M192:M250" si="66">D192*5</f>
        <v>0</v>
      </c>
      <c r="O192">
        <f t="shared" si="59"/>
        <v>0</v>
      </c>
    </row>
    <row r="193" spans="5:15" x14ac:dyDescent="0.25">
      <c r="E193" s="2" t="e">
        <f t="shared" si="61"/>
        <v>#DIV/0!</v>
      </c>
      <c r="H193">
        <f t="shared" si="57"/>
        <v>0</v>
      </c>
      <c r="L193">
        <f t="shared" si="62"/>
        <v>0</v>
      </c>
      <c r="M193">
        <f t="shared" si="66"/>
        <v>0</v>
      </c>
      <c r="O193">
        <f t="shared" si="59"/>
        <v>0</v>
      </c>
    </row>
    <row r="194" spans="5:15" x14ac:dyDescent="0.25">
      <c r="E194" s="2" t="e">
        <f t="shared" si="61"/>
        <v>#DIV/0!</v>
      </c>
      <c r="H194">
        <f t="shared" si="57"/>
        <v>0</v>
      </c>
      <c r="L194">
        <f t="shared" si="62"/>
        <v>0</v>
      </c>
      <c r="M194">
        <f t="shared" si="66"/>
        <v>0</v>
      </c>
      <c r="O194">
        <f t="shared" si="59"/>
        <v>0</v>
      </c>
    </row>
    <row r="195" spans="5:15" x14ac:dyDescent="0.25">
      <c r="E195" s="2" t="e">
        <f t="shared" si="61"/>
        <v>#DIV/0!</v>
      </c>
      <c r="H195">
        <f t="shared" si="57"/>
        <v>0</v>
      </c>
      <c r="L195">
        <f t="shared" si="62"/>
        <v>0</v>
      </c>
      <c r="M195">
        <f t="shared" si="66"/>
        <v>0</v>
      </c>
      <c r="O195">
        <f t="shared" si="59"/>
        <v>0</v>
      </c>
    </row>
    <row r="196" spans="5:15" x14ac:dyDescent="0.25">
      <c r="E196" s="2" t="e">
        <f t="shared" si="61"/>
        <v>#DIV/0!</v>
      </c>
      <c r="H196">
        <f t="shared" si="57"/>
        <v>0</v>
      </c>
      <c r="L196">
        <f t="shared" si="62"/>
        <v>0</v>
      </c>
      <c r="M196">
        <f t="shared" si="66"/>
        <v>0</v>
      </c>
      <c r="O196">
        <f t="shared" si="59"/>
        <v>0</v>
      </c>
    </row>
    <row r="197" spans="5:15" x14ac:dyDescent="0.25">
      <c r="E197" s="2" t="e">
        <f t="shared" si="61"/>
        <v>#DIV/0!</v>
      </c>
      <c r="H197">
        <f t="shared" si="57"/>
        <v>0</v>
      </c>
      <c r="L197">
        <f t="shared" si="62"/>
        <v>0</v>
      </c>
      <c r="M197">
        <f t="shared" si="66"/>
        <v>0</v>
      </c>
      <c r="O197">
        <f t="shared" si="59"/>
        <v>0</v>
      </c>
    </row>
    <row r="198" spans="5:15" x14ac:dyDescent="0.25">
      <c r="E198" s="2" t="e">
        <f t="shared" si="61"/>
        <v>#DIV/0!</v>
      </c>
      <c r="H198">
        <f t="shared" si="57"/>
        <v>0</v>
      </c>
      <c r="L198">
        <f t="shared" si="62"/>
        <v>0</v>
      </c>
      <c r="M198">
        <f t="shared" si="66"/>
        <v>0</v>
      </c>
      <c r="O198">
        <f t="shared" si="59"/>
        <v>0</v>
      </c>
    </row>
    <row r="199" spans="5:15" x14ac:dyDescent="0.25">
      <c r="E199" s="2" t="e">
        <f t="shared" si="61"/>
        <v>#DIV/0!</v>
      </c>
      <c r="H199">
        <f t="shared" si="57"/>
        <v>0</v>
      </c>
      <c r="L199">
        <f t="shared" si="62"/>
        <v>0</v>
      </c>
      <c r="M199">
        <f t="shared" si="66"/>
        <v>0</v>
      </c>
      <c r="O199">
        <f t="shared" si="59"/>
        <v>0</v>
      </c>
    </row>
    <row r="200" spans="5:15" x14ac:dyDescent="0.25">
      <c r="E200" s="2" t="e">
        <f t="shared" si="61"/>
        <v>#DIV/0!</v>
      </c>
      <c r="H200">
        <f t="shared" si="57"/>
        <v>0</v>
      </c>
      <c r="L200">
        <f t="shared" si="62"/>
        <v>0</v>
      </c>
      <c r="M200">
        <f t="shared" si="66"/>
        <v>0</v>
      </c>
      <c r="O200">
        <f t="shared" si="59"/>
        <v>0</v>
      </c>
    </row>
    <row r="201" spans="5:15" x14ac:dyDescent="0.25">
      <c r="E201" s="2" t="e">
        <f t="shared" si="61"/>
        <v>#DIV/0!</v>
      </c>
      <c r="H201">
        <f t="shared" si="57"/>
        <v>0</v>
      </c>
      <c r="L201">
        <f t="shared" si="62"/>
        <v>0</v>
      </c>
      <c r="M201">
        <f t="shared" si="66"/>
        <v>0</v>
      </c>
      <c r="O201">
        <f t="shared" si="59"/>
        <v>0</v>
      </c>
    </row>
    <row r="202" spans="5:15" x14ac:dyDescent="0.25">
      <c r="E202" s="2" t="e">
        <f t="shared" si="61"/>
        <v>#DIV/0!</v>
      </c>
      <c r="H202">
        <f t="shared" si="57"/>
        <v>0</v>
      </c>
      <c r="L202">
        <f t="shared" si="62"/>
        <v>0</v>
      </c>
      <c r="M202">
        <f t="shared" si="66"/>
        <v>0</v>
      </c>
      <c r="O202">
        <f t="shared" si="59"/>
        <v>0</v>
      </c>
    </row>
    <row r="203" spans="5:15" x14ac:dyDescent="0.25">
      <c r="E203" s="2" t="e">
        <f t="shared" si="61"/>
        <v>#DIV/0!</v>
      </c>
      <c r="H203">
        <f t="shared" ref="H203:H250" si="67">F203-G203</f>
        <v>0</v>
      </c>
      <c r="L203">
        <f t="shared" si="62"/>
        <v>0</v>
      </c>
      <c r="M203">
        <f t="shared" si="66"/>
        <v>0</v>
      </c>
      <c r="O203">
        <f t="shared" si="59"/>
        <v>0</v>
      </c>
    </row>
    <row r="204" spans="5:15" x14ac:dyDescent="0.25">
      <c r="E204" s="2" t="e">
        <f t="shared" si="61"/>
        <v>#DIV/0!</v>
      </c>
      <c r="H204">
        <f t="shared" si="67"/>
        <v>0</v>
      </c>
      <c r="L204">
        <f t="shared" si="62"/>
        <v>0</v>
      </c>
      <c r="M204">
        <f t="shared" si="66"/>
        <v>0</v>
      </c>
      <c r="O204">
        <f t="shared" si="59"/>
        <v>0</v>
      </c>
    </row>
    <row r="205" spans="5:15" x14ac:dyDescent="0.25">
      <c r="E205" s="2" t="e">
        <f t="shared" si="61"/>
        <v>#DIV/0!</v>
      </c>
      <c r="H205">
        <f t="shared" si="67"/>
        <v>0</v>
      </c>
      <c r="L205">
        <f t="shared" si="62"/>
        <v>0</v>
      </c>
      <c r="M205">
        <f t="shared" si="66"/>
        <v>0</v>
      </c>
      <c r="O205">
        <f t="shared" si="59"/>
        <v>0</v>
      </c>
    </row>
    <row r="206" spans="5:15" x14ac:dyDescent="0.25">
      <c r="E206" s="2" t="e">
        <f t="shared" si="61"/>
        <v>#DIV/0!</v>
      </c>
      <c r="H206">
        <f t="shared" si="67"/>
        <v>0</v>
      </c>
      <c r="L206">
        <f t="shared" si="62"/>
        <v>0</v>
      </c>
      <c r="M206">
        <f t="shared" si="66"/>
        <v>0</v>
      </c>
      <c r="O206">
        <f t="shared" si="59"/>
        <v>0</v>
      </c>
    </row>
    <row r="207" spans="5:15" x14ac:dyDescent="0.25">
      <c r="E207" s="2" t="e">
        <f t="shared" si="61"/>
        <v>#DIV/0!</v>
      </c>
      <c r="H207">
        <f t="shared" si="67"/>
        <v>0</v>
      </c>
      <c r="L207">
        <f t="shared" si="62"/>
        <v>0</v>
      </c>
      <c r="M207">
        <f t="shared" si="66"/>
        <v>0</v>
      </c>
      <c r="O207">
        <f t="shared" si="59"/>
        <v>0</v>
      </c>
    </row>
    <row r="208" spans="5:15" x14ac:dyDescent="0.25">
      <c r="E208" s="2" t="e">
        <f t="shared" si="61"/>
        <v>#DIV/0!</v>
      </c>
      <c r="H208">
        <f t="shared" si="67"/>
        <v>0</v>
      </c>
      <c r="L208">
        <f t="shared" si="62"/>
        <v>0</v>
      </c>
      <c r="M208">
        <f t="shared" si="66"/>
        <v>0</v>
      </c>
      <c r="O208">
        <f t="shared" si="59"/>
        <v>0</v>
      </c>
    </row>
    <row r="209" spans="1:16" x14ac:dyDescent="0.25">
      <c r="E209" s="2" t="e">
        <f t="shared" si="61"/>
        <v>#DIV/0!</v>
      </c>
      <c r="H209">
        <f t="shared" si="67"/>
        <v>0</v>
      </c>
      <c r="L209">
        <f t="shared" si="62"/>
        <v>0</v>
      </c>
      <c r="M209">
        <f t="shared" si="66"/>
        <v>0</v>
      </c>
      <c r="O209">
        <f t="shared" ref="O209:O250" si="68">SUM(I209:N209)</f>
        <v>0</v>
      </c>
    </row>
    <row r="210" spans="1:16" x14ac:dyDescent="0.25">
      <c r="E210" s="2" t="e">
        <f t="shared" si="61"/>
        <v>#DIV/0!</v>
      </c>
      <c r="H210">
        <f t="shared" si="67"/>
        <v>0</v>
      </c>
      <c r="L210">
        <f t="shared" si="62"/>
        <v>0</v>
      </c>
      <c r="M210">
        <f t="shared" si="66"/>
        <v>0</v>
      </c>
      <c r="O210">
        <f t="shared" si="68"/>
        <v>0</v>
      </c>
    </row>
    <row r="211" spans="1:16" x14ac:dyDescent="0.25">
      <c r="E211" s="2" t="e">
        <f t="shared" si="61"/>
        <v>#DIV/0!</v>
      </c>
      <c r="H211">
        <f t="shared" si="67"/>
        <v>0</v>
      </c>
      <c r="L211">
        <f t="shared" si="62"/>
        <v>0</v>
      </c>
      <c r="M211">
        <f t="shared" si="66"/>
        <v>0</v>
      </c>
      <c r="O211">
        <f t="shared" si="68"/>
        <v>0</v>
      </c>
    </row>
    <row r="212" spans="1:16" x14ac:dyDescent="0.25">
      <c r="A212" s="6"/>
      <c r="B212" s="4"/>
      <c r="C212" s="4"/>
      <c r="D212" s="4"/>
      <c r="E212" s="5" t="e">
        <f t="shared" si="61"/>
        <v>#DIV/0!</v>
      </c>
      <c r="F212" s="4"/>
      <c r="G212" s="4"/>
      <c r="H212" s="4">
        <f t="shared" si="67"/>
        <v>0</v>
      </c>
      <c r="I212" s="4"/>
      <c r="J212" s="4"/>
      <c r="K212" s="4"/>
      <c r="L212" s="4">
        <f t="shared" si="62"/>
        <v>0</v>
      </c>
      <c r="M212" s="4">
        <f t="shared" si="66"/>
        <v>0</v>
      </c>
      <c r="N212" s="4"/>
      <c r="O212" s="4">
        <f t="shared" si="68"/>
        <v>0</v>
      </c>
      <c r="P212" s="4"/>
    </row>
    <row r="213" spans="1:16" x14ac:dyDescent="0.25">
      <c r="E213" s="2" t="e">
        <f t="shared" si="61"/>
        <v>#DIV/0!</v>
      </c>
      <c r="H213">
        <f t="shared" si="67"/>
        <v>0</v>
      </c>
      <c r="L213">
        <f t="shared" si="62"/>
        <v>0</v>
      </c>
      <c r="M213">
        <f t="shared" si="66"/>
        <v>0</v>
      </c>
      <c r="O213">
        <f t="shared" si="68"/>
        <v>0</v>
      </c>
      <c r="P213" s="4"/>
    </row>
    <row r="214" spans="1:16" x14ac:dyDescent="0.25">
      <c r="E214" s="2" t="e">
        <f t="shared" si="61"/>
        <v>#DIV/0!</v>
      </c>
      <c r="H214">
        <f t="shared" si="67"/>
        <v>0</v>
      </c>
      <c r="L214">
        <f t="shared" si="62"/>
        <v>0</v>
      </c>
      <c r="M214">
        <f t="shared" si="66"/>
        <v>0</v>
      </c>
      <c r="O214">
        <f t="shared" si="68"/>
        <v>0</v>
      </c>
    </row>
    <row r="215" spans="1:16" x14ac:dyDescent="0.25">
      <c r="E215" s="2" t="e">
        <f t="shared" ref="E215:E250" si="69">(B215)/(B215+C215+D215)</f>
        <v>#DIV/0!</v>
      </c>
      <c r="H215">
        <f t="shared" si="67"/>
        <v>0</v>
      </c>
      <c r="L215">
        <f t="shared" si="62"/>
        <v>0</v>
      </c>
      <c r="M215">
        <f t="shared" si="66"/>
        <v>0</v>
      </c>
      <c r="O215">
        <f t="shared" si="68"/>
        <v>0</v>
      </c>
    </row>
    <row r="216" spans="1:16" x14ac:dyDescent="0.25">
      <c r="A216" s="6"/>
      <c r="B216" s="4"/>
      <c r="C216" s="4"/>
      <c r="D216" s="4"/>
      <c r="E216" s="5" t="e">
        <f t="shared" si="69"/>
        <v>#DIV/0!</v>
      </c>
      <c r="F216" s="4"/>
      <c r="G216" s="4"/>
      <c r="H216" s="4">
        <f t="shared" si="67"/>
        <v>0</v>
      </c>
      <c r="I216" s="4"/>
      <c r="J216" s="4"/>
      <c r="K216" s="4"/>
      <c r="L216" s="4">
        <f t="shared" ref="L216:L227" si="70">B216*10</f>
        <v>0</v>
      </c>
      <c r="M216" s="4">
        <f t="shared" si="66"/>
        <v>0</v>
      </c>
      <c r="N216" s="4"/>
      <c r="O216" s="4">
        <f t="shared" si="68"/>
        <v>0</v>
      </c>
      <c r="P216" s="4"/>
    </row>
    <row r="217" spans="1:16" x14ac:dyDescent="0.25">
      <c r="A217" s="6"/>
      <c r="B217" s="4"/>
      <c r="C217" s="4"/>
      <c r="D217" s="4"/>
      <c r="E217" s="5" t="e">
        <f t="shared" si="69"/>
        <v>#DIV/0!</v>
      </c>
      <c r="F217" s="4"/>
      <c r="G217" s="4"/>
      <c r="H217" s="4">
        <f t="shared" si="67"/>
        <v>0</v>
      </c>
      <c r="I217" s="4"/>
      <c r="J217" s="4"/>
      <c r="K217" s="4"/>
      <c r="L217" s="4">
        <f t="shared" si="70"/>
        <v>0</v>
      </c>
      <c r="M217" s="4">
        <f t="shared" si="66"/>
        <v>0</v>
      </c>
      <c r="N217" s="4"/>
      <c r="O217" s="4">
        <f t="shared" si="68"/>
        <v>0</v>
      </c>
      <c r="P217" s="4"/>
    </row>
    <row r="218" spans="1:16" x14ac:dyDescent="0.25">
      <c r="A218" s="6"/>
      <c r="B218" s="4"/>
      <c r="C218" s="4"/>
      <c r="D218" s="4"/>
      <c r="E218" s="5" t="e">
        <f t="shared" si="69"/>
        <v>#DIV/0!</v>
      </c>
      <c r="F218" s="4"/>
      <c r="G218" s="4"/>
      <c r="H218" s="4">
        <f t="shared" si="67"/>
        <v>0</v>
      </c>
      <c r="I218" s="4"/>
      <c r="J218" s="4"/>
      <c r="K218" s="4"/>
      <c r="L218" s="4">
        <f t="shared" si="70"/>
        <v>0</v>
      </c>
      <c r="M218" s="4">
        <f t="shared" si="66"/>
        <v>0</v>
      </c>
      <c r="N218" s="4"/>
      <c r="O218" s="4">
        <f t="shared" si="68"/>
        <v>0</v>
      </c>
      <c r="P218" s="4"/>
    </row>
    <row r="219" spans="1:16" x14ac:dyDescent="0.25">
      <c r="A219" s="6"/>
      <c r="B219" s="4"/>
      <c r="C219" s="4"/>
      <c r="D219" s="4"/>
      <c r="E219" s="5" t="e">
        <f t="shared" si="69"/>
        <v>#DIV/0!</v>
      </c>
      <c r="F219" s="4"/>
      <c r="G219" s="4"/>
      <c r="H219" s="4">
        <f t="shared" si="67"/>
        <v>0</v>
      </c>
      <c r="I219" s="4"/>
      <c r="J219" s="4"/>
      <c r="K219" s="4"/>
      <c r="L219" s="4">
        <f t="shared" si="70"/>
        <v>0</v>
      </c>
      <c r="M219" s="4">
        <f t="shared" si="66"/>
        <v>0</v>
      </c>
      <c r="N219" s="4"/>
      <c r="O219" s="4">
        <f t="shared" si="68"/>
        <v>0</v>
      </c>
      <c r="P219" s="4"/>
    </row>
    <row r="220" spans="1:16" x14ac:dyDescent="0.25">
      <c r="A220" s="6"/>
      <c r="B220" s="4"/>
      <c r="C220" s="4"/>
      <c r="D220" s="4"/>
      <c r="E220" s="5" t="e">
        <f t="shared" si="69"/>
        <v>#DIV/0!</v>
      </c>
      <c r="F220" s="4"/>
      <c r="G220" s="4"/>
      <c r="H220" s="4">
        <f t="shared" si="67"/>
        <v>0</v>
      </c>
      <c r="I220" s="4"/>
      <c r="J220" s="4"/>
      <c r="K220" s="4"/>
      <c r="L220" s="4">
        <f t="shared" si="70"/>
        <v>0</v>
      </c>
      <c r="M220" s="4">
        <f t="shared" si="66"/>
        <v>0</v>
      </c>
      <c r="N220" s="4"/>
      <c r="O220" s="4">
        <f t="shared" si="68"/>
        <v>0</v>
      </c>
      <c r="P220" s="4"/>
    </row>
    <row r="221" spans="1:16" x14ac:dyDescent="0.25">
      <c r="A221" s="6"/>
      <c r="B221" s="4"/>
      <c r="C221" s="4"/>
      <c r="D221" s="4"/>
      <c r="E221" s="5" t="e">
        <f t="shared" si="69"/>
        <v>#DIV/0!</v>
      </c>
      <c r="F221" s="4"/>
      <c r="G221" s="4"/>
      <c r="H221" s="4">
        <f t="shared" si="67"/>
        <v>0</v>
      </c>
      <c r="I221" s="4"/>
      <c r="J221" s="4"/>
      <c r="K221" s="4"/>
      <c r="L221" s="4">
        <f t="shared" si="70"/>
        <v>0</v>
      </c>
      <c r="M221" s="4">
        <f t="shared" si="66"/>
        <v>0</v>
      </c>
      <c r="N221" s="4"/>
      <c r="O221" s="4">
        <f t="shared" si="68"/>
        <v>0</v>
      </c>
    </row>
    <row r="222" spans="1:16" x14ac:dyDescent="0.25">
      <c r="E222" s="2" t="e">
        <f t="shared" si="69"/>
        <v>#DIV/0!</v>
      </c>
      <c r="H222">
        <f t="shared" si="67"/>
        <v>0</v>
      </c>
      <c r="L222">
        <f t="shared" si="70"/>
        <v>0</v>
      </c>
      <c r="M222">
        <f t="shared" si="66"/>
        <v>0</v>
      </c>
      <c r="O222">
        <f t="shared" si="68"/>
        <v>0</v>
      </c>
    </row>
    <row r="223" spans="1:16" x14ac:dyDescent="0.25">
      <c r="E223" s="2" t="e">
        <f t="shared" si="69"/>
        <v>#DIV/0!</v>
      </c>
      <c r="H223">
        <f t="shared" si="67"/>
        <v>0</v>
      </c>
      <c r="L223">
        <f t="shared" si="70"/>
        <v>0</v>
      </c>
      <c r="M223">
        <f t="shared" si="66"/>
        <v>0</v>
      </c>
      <c r="O223">
        <f t="shared" si="68"/>
        <v>0</v>
      </c>
    </row>
    <row r="224" spans="1:16" x14ac:dyDescent="0.25">
      <c r="E224" s="2" t="e">
        <f t="shared" si="69"/>
        <v>#DIV/0!</v>
      </c>
      <c r="H224">
        <f t="shared" si="67"/>
        <v>0</v>
      </c>
      <c r="L224">
        <f t="shared" si="70"/>
        <v>0</v>
      </c>
      <c r="M224">
        <f t="shared" si="66"/>
        <v>0</v>
      </c>
      <c r="O224">
        <f t="shared" si="68"/>
        <v>0</v>
      </c>
    </row>
    <row r="225" spans="5:15" x14ac:dyDescent="0.25">
      <c r="E225" s="2" t="e">
        <f t="shared" si="69"/>
        <v>#DIV/0!</v>
      </c>
      <c r="H225">
        <f t="shared" si="67"/>
        <v>0</v>
      </c>
      <c r="L225">
        <f t="shared" si="70"/>
        <v>0</v>
      </c>
      <c r="M225">
        <f t="shared" si="66"/>
        <v>0</v>
      </c>
      <c r="O225">
        <f t="shared" si="68"/>
        <v>0</v>
      </c>
    </row>
    <row r="226" spans="5:15" x14ac:dyDescent="0.25">
      <c r="E226" s="2" t="e">
        <f t="shared" si="69"/>
        <v>#DIV/0!</v>
      </c>
      <c r="H226">
        <f t="shared" si="67"/>
        <v>0</v>
      </c>
      <c r="L226">
        <f t="shared" si="70"/>
        <v>0</v>
      </c>
      <c r="M226">
        <f t="shared" si="66"/>
        <v>0</v>
      </c>
      <c r="O226">
        <f t="shared" si="68"/>
        <v>0</v>
      </c>
    </row>
    <row r="227" spans="5:15" x14ac:dyDescent="0.25">
      <c r="E227" s="2" t="e">
        <f t="shared" si="69"/>
        <v>#DIV/0!</v>
      </c>
      <c r="H227">
        <f t="shared" si="67"/>
        <v>0</v>
      </c>
      <c r="L227">
        <f t="shared" si="70"/>
        <v>0</v>
      </c>
      <c r="M227">
        <f t="shared" si="66"/>
        <v>0</v>
      </c>
      <c r="O227">
        <f t="shared" si="68"/>
        <v>0</v>
      </c>
    </row>
    <row r="228" spans="5:15" x14ac:dyDescent="0.25">
      <c r="E228" s="2" t="e">
        <f t="shared" si="69"/>
        <v>#DIV/0!</v>
      </c>
      <c r="H228">
        <f t="shared" si="67"/>
        <v>0</v>
      </c>
      <c r="M228">
        <f t="shared" si="66"/>
        <v>0</v>
      </c>
      <c r="O228">
        <f t="shared" si="68"/>
        <v>0</v>
      </c>
    </row>
    <row r="229" spans="5:15" x14ac:dyDescent="0.25">
      <c r="E229" s="2" t="e">
        <f t="shared" si="69"/>
        <v>#DIV/0!</v>
      </c>
      <c r="H229">
        <f t="shared" si="67"/>
        <v>0</v>
      </c>
      <c r="M229">
        <f t="shared" si="66"/>
        <v>0</v>
      </c>
      <c r="O229">
        <f t="shared" si="68"/>
        <v>0</v>
      </c>
    </row>
    <row r="230" spans="5:15" x14ac:dyDescent="0.25">
      <c r="E230" s="2" t="e">
        <f t="shared" si="69"/>
        <v>#DIV/0!</v>
      </c>
      <c r="H230">
        <f t="shared" si="67"/>
        <v>0</v>
      </c>
      <c r="M230">
        <f t="shared" si="66"/>
        <v>0</v>
      </c>
      <c r="O230">
        <f t="shared" si="68"/>
        <v>0</v>
      </c>
    </row>
    <row r="231" spans="5:15" x14ac:dyDescent="0.25">
      <c r="E231" s="2" t="e">
        <f t="shared" si="69"/>
        <v>#DIV/0!</v>
      </c>
      <c r="H231">
        <f t="shared" si="67"/>
        <v>0</v>
      </c>
      <c r="M231">
        <f t="shared" si="66"/>
        <v>0</v>
      </c>
      <c r="O231">
        <f t="shared" si="68"/>
        <v>0</v>
      </c>
    </row>
    <row r="232" spans="5:15" x14ac:dyDescent="0.25">
      <c r="E232" s="2" t="e">
        <f t="shared" si="69"/>
        <v>#DIV/0!</v>
      </c>
      <c r="H232">
        <f t="shared" si="67"/>
        <v>0</v>
      </c>
      <c r="M232">
        <f t="shared" si="66"/>
        <v>0</v>
      </c>
      <c r="O232">
        <f t="shared" si="68"/>
        <v>0</v>
      </c>
    </row>
    <row r="233" spans="5:15" x14ac:dyDescent="0.25">
      <c r="E233" s="2" t="e">
        <f t="shared" si="69"/>
        <v>#DIV/0!</v>
      </c>
      <c r="H233">
        <f t="shared" si="67"/>
        <v>0</v>
      </c>
      <c r="M233">
        <f t="shared" si="66"/>
        <v>0</v>
      </c>
      <c r="O233">
        <f t="shared" si="68"/>
        <v>0</v>
      </c>
    </row>
    <row r="234" spans="5:15" x14ac:dyDescent="0.25">
      <c r="E234" s="2" t="e">
        <f t="shared" si="69"/>
        <v>#DIV/0!</v>
      </c>
      <c r="H234">
        <f t="shared" si="67"/>
        <v>0</v>
      </c>
      <c r="M234">
        <f t="shared" si="66"/>
        <v>0</v>
      </c>
      <c r="O234">
        <f t="shared" si="68"/>
        <v>0</v>
      </c>
    </row>
    <row r="235" spans="5:15" x14ac:dyDescent="0.25">
      <c r="E235" s="2" t="e">
        <f t="shared" si="69"/>
        <v>#DIV/0!</v>
      </c>
      <c r="H235">
        <f t="shared" si="67"/>
        <v>0</v>
      </c>
      <c r="M235">
        <f t="shared" si="66"/>
        <v>0</v>
      </c>
      <c r="O235">
        <f t="shared" si="68"/>
        <v>0</v>
      </c>
    </row>
    <row r="236" spans="5:15" x14ac:dyDescent="0.25">
      <c r="E236" s="2" t="e">
        <f t="shared" si="69"/>
        <v>#DIV/0!</v>
      </c>
      <c r="H236">
        <f t="shared" si="67"/>
        <v>0</v>
      </c>
      <c r="M236">
        <f t="shared" si="66"/>
        <v>0</v>
      </c>
      <c r="O236">
        <f t="shared" si="68"/>
        <v>0</v>
      </c>
    </row>
    <row r="237" spans="5:15" x14ac:dyDescent="0.25">
      <c r="E237" s="2" t="e">
        <f t="shared" si="69"/>
        <v>#DIV/0!</v>
      </c>
      <c r="H237">
        <f t="shared" si="67"/>
        <v>0</v>
      </c>
      <c r="M237">
        <f t="shared" si="66"/>
        <v>0</v>
      </c>
      <c r="O237">
        <f t="shared" si="68"/>
        <v>0</v>
      </c>
    </row>
    <row r="238" spans="5:15" x14ac:dyDescent="0.25">
      <c r="E238" s="2" t="e">
        <f t="shared" si="69"/>
        <v>#DIV/0!</v>
      </c>
      <c r="H238">
        <f t="shared" si="67"/>
        <v>0</v>
      </c>
      <c r="M238">
        <f t="shared" si="66"/>
        <v>0</v>
      </c>
      <c r="O238">
        <f t="shared" si="68"/>
        <v>0</v>
      </c>
    </row>
    <row r="239" spans="5:15" x14ac:dyDescent="0.25">
      <c r="E239" s="2" t="e">
        <f t="shared" si="69"/>
        <v>#DIV/0!</v>
      </c>
      <c r="H239">
        <f t="shared" si="67"/>
        <v>0</v>
      </c>
      <c r="M239">
        <f t="shared" si="66"/>
        <v>0</v>
      </c>
      <c r="O239">
        <f t="shared" si="68"/>
        <v>0</v>
      </c>
    </row>
    <row r="240" spans="5:15" x14ac:dyDescent="0.25">
      <c r="E240" s="2" t="e">
        <f t="shared" si="69"/>
        <v>#DIV/0!</v>
      </c>
      <c r="H240">
        <f t="shared" si="67"/>
        <v>0</v>
      </c>
      <c r="M240">
        <f t="shared" si="66"/>
        <v>0</v>
      </c>
      <c r="O240">
        <f t="shared" si="68"/>
        <v>0</v>
      </c>
    </row>
    <row r="241" spans="5:15" x14ac:dyDescent="0.25">
      <c r="E241" s="2" t="e">
        <f t="shared" si="69"/>
        <v>#DIV/0!</v>
      </c>
      <c r="H241">
        <f t="shared" si="67"/>
        <v>0</v>
      </c>
      <c r="M241">
        <f t="shared" si="66"/>
        <v>0</v>
      </c>
      <c r="O241">
        <f t="shared" si="68"/>
        <v>0</v>
      </c>
    </row>
    <row r="242" spans="5:15" x14ac:dyDescent="0.25">
      <c r="E242" s="2" t="e">
        <f t="shared" si="69"/>
        <v>#DIV/0!</v>
      </c>
      <c r="H242">
        <f t="shared" si="67"/>
        <v>0</v>
      </c>
      <c r="M242">
        <f t="shared" si="66"/>
        <v>0</v>
      </c>
      <c r="O242">
        <f t="shared" si="68"/>
        <v>0</v>
      </c>
    </row>
    <row r="243" spans="5:15" x14ac:dyDescent="0.25">
      <c r="E243" s="2" t="e">
        <f t="shared" si="69"/>
        <v>#DIV/0!</v>
      </c>
      <c r="H243">
        <f t="shared" si="67"/>
        <v>0</v>
      </c>
      <c r="M243">
        <f t="shared" si="66"/>
        <v>0</v>
      </c>
      <c r="O243">
        <f t="shared" si="68"/>
        <v>0</v>
      </c>
    </row>
    <row r="244" spans="5:15" x14ac:dyDescent="0.25">
      <c r="E244" s="2" t="e">
        <f t="shared" si="69"/>
        <v>#DIV/0!</v>
      </c>
      <c r="H244">
        <f t="shared" si="67"/>
        <v>0</v>
      </c>
      <c r="M244">
        <f t="shared" si="66"/>
        <v>0</v>
      </c>
      <c r="O244">
        <f t="shared" si="68"/>
        <v>0</v>
      </c>
    </row>
    <row r="245" spans="5:15" x14ac:dyDescent="0.25">
      <c r="E245" s="2" t="e">
        <f t="shared" si="69"/>
        <v>#DIV/0!</v>
      </c>
      <c r="H245">
        <f t="shared" si="67"/>
        <v>0</v>
      </c>
      <c r="M245">
        <f t="shared" si="66"/>
        <v>0</v>
      </c>
      <c r="O245">
        <f t="shared" si="68"/>
        <v>0</v>
      </c>
    </row>
    <row r="246" spans="5:15" x14ac:dyDescent="0.25">
      <c r="E246" s="2" t="e">
        <f t="shared" si="69"/>
        <v>#DIV/0!</v>
      </c>
      <c r="H246">
        <f t="shared" si="67"/>
        <v>0</v>
      </c>
      <c r="M246">
        <f t="shared" si="66"/>
        <v>0</v>
      </c>
      <c r="O246">
        <f t="shared" si="68"/>
        <v>0</v>
      </c>
    </row>
    <row r="247" spans="5:15" x14ac:dyDescent="0.25">
      <c r="E247" t="e">
        <f t="shared" si="69"/>
        <v>#DIV/0!</v>
      </c>
      <c r="H247">
        <f t="shared" si="67"/>
        <v>0</v>
      </c>
      <c r="M247">
        <f t="shared" si="66"/>
        <v>0</v>
      </c>
      <c r="O247">
        <f t="shared" si="68"/>
        <v>0</v>
      </c>
    </row>
    <row r="248" spans="5:15" x14ac:dyDescent="0.25">
      <c r="E248" t="e">
        <f t="shared" si="69"/>
        <v>#DIV/0!</v>
      </c>
      <c r="H248">
        <f t="shared" si="67"/>
        <v>0</v>
      </c>
      <c r="M248">
        <f t="shared" si="66"/>
        <v>0</v>
      </c>
      <c r="O248">
        <f t="shared" si="68"/>
        <v>0</v>
      </c>
    </row>
    <row r="249" spans="5:15" x14ac:dyDescent="0.25">
      <c r="E249" t="e">
        <f t="shared" si="69"/>
        <v>#DIV/0!</v>
      </c>
      <c r="H249">
        <f t="shared" si="67"/>
        <v>0</v>
      </c>
      <c r="M249">
        <f t="shared" si="66"/>
        <v>0</v>
      </c>
      <c r="O249">
        <f t="shared" si="68"/>
        <v>0</v>
      </c>
    </row>
    <row r="250" spans="5:15" x14ac:dyDescent="0.25">
      <c r="E250" t="e">
        <f t="shared" si="69"/>
        <v>#DIV/0!</v>
      </c>
      <c r="H250">
        <f t="shared" si="67"/>
        <v>0</v>
      </c>
      <c r="M250">
        <f t="shared" si="66"/>
        <v>0</v>
      </c>
      <c r="O250">
        <f t="shared" si="68"/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A171-01EE-4F7A-8825-7C69F89B80D4}">
  <dimension ref="A1:AA244"/>
  <sheetViews>
    <sheetView zoomScale="120" zoomScaleNormal="120" workbookViewId="0">
      <selection activeCell="H3" sqref="H3"/>
    </sheetView>
  </sheetViews>
  <sheetFormatPr defaultColWidth="8.85546875" defaultRowHeight="15" x14ac:dyDescent="0.25"/>
  <cols>
    <col min="1" max="1" width="26.85546875" style="3" customWidth="1"/>
    <col min="2" max="2" width="8.42578125" customWidth="1"/>
    <col min="3" max="3" width="9.85546875" customWidth="1"/>
  </cols>
  <sheetData>
    <row r="1" spans="1:2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25">
      <c r="A2" s="1" t="s">
        <v>126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/>
    </row>
    <row r="3" spans="1:27" x14ac:dyDescent="0.25">
      <c r="A3" s="3" t="s">
        <v>112</v>
      </c>
      <c r="B3" s="3">
        <f>1*2</f>
        <v>2</v>
      </c>
      <c r="C3" s="3">
        <f>1*1</f>
        <v>1</v>
      </c>
      <c r="D3" s="3"/>
      <c r="E3" s="2">
        <f t="shared" ref="E3:E66" si="0">(B3)/(B3+C3+D3)</f>
        <v>0.66666666666666663</v>
      </c>
      <c r="F3" s="3">
        <f>9+12+1</f>
        <v>22</v>
      </c>
      <c r="G3" s="3">
        <f>5+7+6</f>
        <v>18</v>
      </c>
      <c r="H3">
        <f t="shared" ref="H3:H66" si="1">F3-G3</f>
        <v>4</v>
      </c>
      <c r="J3">
        <f>40*1</f>
        <v>40</v>
      </c>
      <c r="L3">
        <f t="shared" ref="L3:L66" si="2">B3*10</f>
        <v>20</v>
      </c>
      <c r="M3">
        <f t="shared" ref="M3:M66" si="3">D3*5</f>
        <v>0</v>
      </c>
      <c r="N3">
        <f>10*1</f>
        <v>10</v>
      </c>
      <c r="O3">
        <f t="shared" ref="O3" si="4">SUM(I3:N3)</f>
        <v>70</v>
      </c>
    </row>
    <row r="4" spans="1:27" x14ac:dyDescent="0.25">
      <c r="A4" s="3" t="s">
        <v>173</v>
      </c>
      <c r="B4" s="3"/>
      <c r="C4" s="3">
        <f>1*3</f>
        <v>3</v>
      </c>
      <c r="D4" s="3"/>
      <c r="E4" s="2">
        <f t="shared" si="0"/>
        <v>0</v>
      </c>
      <c r="F4" s="3">
        <f>3+7+7</f>
        <v>17</v>
      </c>
      <c r="G4" s="3">
        <f>5+12+12</f>
        <v>29</v>
      </c>
      <c r="H4">
        <f t="shared" si="1"/>
        <v>-12</v>
      </c>
      <c r="K4">
        <f>20*1</f>
        <v>20</v>
      </c>
      <c r="L4">
        <f t="shared" si="2"/>
        <v>0</v>
      </c>
      <c r="M4">
        <f t="shared" si="3"/>
        <v>0</v>
      </c>
      <c r="N4">
        <f t="shared" ref="N4:N20" si="5">10*1</f>
        <v>10</v>
      </c>
      <c r="O4">
        <f t="shared" ref="O4" si="6">SUM(I4:N4)</f>
        <v>30</v>
      </c>
    </row>
    <row r="5" spans="1:27" ht="14.25" customHeight="1" x14ac:dyDescent="0.25">
      <c r="A5" s="3" t="s">
        <v>200</v>
      </c>
      <c r="B5" s="3">
        <f>1*3</f>
        <v>3</v>
      </c>
      <c r="C5" s="3">
        <f>1*1</f>
        <v>1</v>
      </c>
      <c r="D5" s="3"/>
      <c r="E5" s="2">
        <f t="shared" si="0"/>
        <v>0.75</v>
      </c>
      <c r="F5" s="3">
        <f>5+5+12+6</f>
        <v>28</v>
      </c>
      <c r="G5" s="3">
        <f>9+3+7+1</f>
        <v>20</v>
      </c>
      <c r="H5">
        <f t="shared" si="1"/>
        <v>8</v>
      </c>
      <c r="I5">
        <f>60*1</f>
        <v>60</v>
      </c>
      <c r="L5">
        <f t="shared" si="2"/>
        <v>30</v>
      </c>
      <c r="M5">
        <f t="shared" si="3"/>
        <v>0</v>
      </c>
      <c r="N5">
        <f t="shared" si="5"/>
        <v>10</v>
      </c>
      <c r="O5">
        <f>SUM(I5:N5)</f>
        <v>100</v>
      </c>
    </row>
    <row r="6" spans="1:27" x14ac:dyDescent="0.25">
      <c r="B6" s="3"/>
      <c r="C6" s="3"/>
      <c r="D6" s="3"/>
      <c r="E6" s="2" t="e">
        <f t="shared" si="0"/>
        <v>#DIV/0!</v>
      </c>
      <c r="F6" s="3"/>
      <c r="G6" s="3"/>
      <c r="H6">
        <f t="shared" si="1"/>
        <v>0</v>
      </c>
      <c r="L6">
        <f t="shared" si="2"/>
        <v>0</v>
      </c>
      <c r="M6">
        <f t="shared" si="3"/>
        <v>0</v>
      </c>
      <c r="N6">
        <f t="shared" si="5"/>
        <v>10</v>
      </c>
      <c r="O6">
        <f t="shared" ref="O6:O8" si="7">SUM(I6:N6)</f>
        <v>10</v>
      </c>
    </row>
    <row r="7" spans="1:27" x14ac:dyDescent="0.25">
      <c r="B7" s="3"/>
      <c r="C7" s="3"/>
      <c r="D7" s="3"/>
      <c r="E7" s="2" t="e">
        <f t="shared" si="0"/>
        <v>#DIV/0!</v>
      </c>
      <c r="F7" s="3"/>
      <c r="G7" s="3"/>
      <c r="H7">
        <f t="shared" si="1"/>
        <v>0</v>
      </c>
      <c r="L7">
        <f t="shared" si="2"/>
        <v>0</v>
      </c>
      <c r="M7">
        <f t="shared" si="3"/>
        <v>0</v>
      </c>
      <c r="N7">
        <f t="shared" si="5"/>
        <v>10</v>
      </c>
      <c r="O7">
        <f t="shared" si="7"/>
        <v>10</v>
      </c>
    </row>
    <row r="8" spans="1:27" x14ac:dyDescent="0.25">
      <c r="B8" s="3"/>
      <c r="C8" s="3"/>
      <c r="D8" s="3"/>
      <c r="E8" s="2" t="e">
        <f t="shared" si="0"/>
        <v>#DIV/0!</v>
      </c>
      <c r="F8" s="3"/>
      <c r="G8" s="3"/>
      <c r="H8">
        <f t="shared" si="1"/>
        <v>0</v>
      </c>
      <c r="L8">
        <f t="shared" si="2"/>
        <v>0</v>
      </c>
      <c r="M8">
        <f t="shared" si="3"/>
        <v>0</v>
      </c>
      <c r="N8">
        <f t="shared" si="5"/>
        <v>10</v>
      </c>
      <c r="O8">
        <f t="shared" si="7"/>
        <v>10</v>
      </c>
    </row>
    <row r="9" spans="1:27" x14ac:dyDescent="0.25">
      <c r="B9" s="3"/>
      <c r="C9" s="3"/>
      <c r="D9" s="3"/>
      <c r="E9" s="2" t="e">
        <f t="shared" si="0"/>
        <v>#DIV/0!</v>
      </c>
      <c r="F9" s="3"/>
      <c r="G9" s="3"/>
      <c r="H9">
        <f t="shared" si="1"/>
        <v>0</v>
      </c>
      <c r="L9">
        <f t="shared" si="2"/>
        <v>0</v>
      </c>
      <c r="M9">
        <f t="shared" si="3"/>
        <v>0</v>
      </c>
      <c r="N9">
        <f t="shared" si="5"/>
        <v>10</v>
      </c>
      <c r="O9">
        <f t="shared" ref="O9:O76" si="8">SUM(I9:N9)</f>
        <v>10</v>
      </c>
    </row>
    <row r="10" spans="1:27" x14ac:dyDescent="0.25">
      <c r="B10" s="3"/>
      <c r="C10" s="3"/>
      <c r="D10" s="3"/>
      <c r="E10" s="2" t="e">
        <f t="shared" si="0"/>
        <v>#DIV/0!</v>
      </c>
      <c r="F10" s="3"/>
      <c r="G10" s="3"/>
      <c r="H10">
        <f t="shared" si="1"/>
        <v>0</v>
      </c>
      <c r="L10">
        <f t="shared" si="2"/>
        <v>0</v>
      </c>
      <c r="M10">
        <f t="shared" si="3"/>
        <v>0</v>
      </c>
      <c r="N10">
        <f t="shared" si="5"/>
        <v>10</v>
      </c>
      <c r="O10">
        <f t="shared" ref="O10:O11" si="9">SUM(I10:N10)</f>
        <v>10</v>
      </c>
    </row>
    <row r="11" spans="1:27" x14ac:dyDescent="0.25">
      <c r="B11" s="3"/>
      <c r="C11" s="3"/>
      <c r="D11" s="3"/>
      <c r="E11" s="2" t="e">
        <f t="shared" si="0"/>
        <v>#DIV/0!</v>
      </c>
      <c r="F11" s="3"/>
      <c r="G11" s="3"/>
      <c r="H11">
        <f t="shared" si="1"/>
        <v>0</v>
      </c>
      <c r="L11">
        <f t="shared" si="2"/>
        <v>0</v>
      </c>
      <c r="M11">
        <f t="shared" si="3"/>
        <v>0</v>
      </c>
      <c r="N11">
        <f t="shared" si="5"/>
        <v>10</v>
      </c>
      <c r="O11">
        <f t="shared" si="9"/>
        <v>10</v>
      </c>
    </row>
    <row r="12" spans="1:27" x14ac:dyDescent="0.25">
      <c r="B12" s="3"/>
      <c r="C12" s="3"/>
      <c r="D12" s="3"/>
      <c r="E12" s="2" t="e">
        <f t="shared" si="0"/>
        <v>#DIV/0!</v>
      </c>
      <c r="F12" s="3"/>
      <c r="G12" s="3"/>
      <c r="H12">
        <f t="shared" si="1"/>
        <v>0</v>
      </c>
      <c r="L12">
        <f t="shared" si="2"/>
        <v>0</v>
      </c>
      <c r="M12">
        <f t="shared" si="3"/>
        <v>0</v>
      </c>
      <c r="N12">
        <f t="shared" si="5"/>
        <v>10</v>
      </c>
      <c r="O12">
        <f t="shared" si="8"/>
        <v>10</v>
      </c>
    </row>
    <row r="13" spans="1:27" x14ac:dyDescent="0.25">
      <c r="B13" s="3"/>
      <c r="C13" s="3"/>
      <c r="D13" s="3"/>
      <c r="E13" s="2" t="e">
        <f t="shared" si="0"/>
        <v>#DIV/0!</v>
      </c>
      <c r="F13" s="3"/>
      <c r="G13" s="3"/>
      <c r="H13">
        <f t="shared" si="1"/>
        <v>0</v>
      </c>
      <c r="L13">
        <f t="shared" si="2"/>
        <v>0</v>
      </c>
      <c r="M13">
        <f t="shared" si="3"/>
        <v>0</v>
      </c>
      <c r="N13">
        <f t="shared" si="5"/>
        <v>10</v>
      </c>
      <c r="O13">
        <f t="shared" si="8"/>
        <v>10</v>
      </c>
    </row>
    <row r="14" spans="1:27" x14ac:dyDescent="0.25">
      <c r="B14" s="3"/>
      <c r="C14" s="3"/>
      <c r="D14" s="3"/>
      <c r="E14" s="2" t="e">
        <f t="shared" si="0"/>
        <v>#DIV/0!</v>
      </c>
      <c r="F14" s="3"/>
      <c r="G14" s="3"/>
      <c r="H14">
        <f t="shared" si="1"/>
        <v>0</v>
      </c>
      <c r="L14">
        <f t="shared" si="2"/>
        <v>0</v>
      </c>
      <c r="M14">
        <f t="shared" si="3"/>
        <v>0</v>
      </c>
      <c r="N14">
        <f t="shared" si="5"/>
        <v>10</v>
      </c>
      <c r="O14">
        <f t="shared" si="8"/>
        <v>10</v>
      </c>
    </row>
    <row r="15" spans="1:27" x14ac:dyDescent="0.25">
      <c r="B15" s="3"/>
      <c r="C15" s="3"/>
      <c r="D15" s="3"/>
      <c r="E15" s="2" t="e">
        <f t="shared" si="0"/>
        <v>#DIV/0!</v>
      </c>
      <c r="F15" s="3"/>
      <c r="G15" s="3"/>
      <c r="H15">
        <f t="shared" si="1"/>
        <v>0</v>
      </c>
      <c r="L15">
        <f t="shared" si="2"/>
        <v>0</v>
      </c>
      <c r="M15">
        <f t="shared" si="3"/>
        <v>0</v>
      </c>
      <c r="N15">
        <f t="shared" si="5"/>
        <v>10</v>
      </c>
      <c r="O15">
        <f t="shared" si="8"/>
        <v>10</v>
      </c>
    </row>
    <row r="16" spans="1:27" x14ac:dyDescent="0.25">
      <c r="B16" s="3"/>
      <c r="C16" s="3"/>
      <c r="D16" s="3"/>
      <c r="E16" s="2" t="e">
        <f t="shared" si="0"/>
        <v>#DIV/0!</v>
      </c>
      <c r="F16" s="3"/>
      <c r="G16" s="3"/>
      <c r="H16">
        <f t="shared" si="1"/>
        <v>0</v>
      </c>
      <c r="L16">
        <f t="shared" si="2"/>
        <v>0</v>
      </c>
      <c r="M16">
        <f t="shared" si="3"/>
        <v>0</v>
      </c>
      <c r="N16">
        <f t="shared" si="5"/>
        <v>10</v>
      </c>
      <c r="O16">
        <f t="shared" si="8"/>
        <v>10</v>
      </c>
    </row>
    <row r="17" spans="2:15" x14ac:dyDescent="0.25">
      <c r="B17" s="3"/>
      <c r="C17" s="3"/>
      <c r="D17" s="3"/>
      <c r="E17" s="2" t="e">
        <f>(B17)/(B17+C17+D17)</f>
        <v>#DIV/0!</v>
      </c>
      <c r="F17" s="3"/>
      <c r="G17" s="3"/>
      <c r="H17">
        <f t="shared" si="1"/>
        <v>0</v>
      </c>
      <c r="L17">
        <f t="shared" si="2"/>
        <v>0</v>
      </c>
      <c r="M17">
        <f t="shared" si="3"/>
        <v>0</v>
      </c>
      <c r="N17">
        <f t="shared" si="5"/>
        <v>10</v>
      </c>
      <c r="O17">
        <f t="shared" si="8"/>
        <v>10</v>
      </c>
    </row>
    <row r="18" spans="2:15" x14ac:dyDescent="0.25">
      <c r="B18" s="3"/>
      <c r="C18" s="3"/>
      <c r="D18" s="3"/>
      <c r="E18" s="2" t="e">
        <f>(B18)/(B18+C18+D18)</f>
        <v>#DIV/0!</v>
      </c>
      <c r="F18" s="3"/>
      <c r="G18" s="3"/>
      <c r="H18">
        <f t="shared" si="1"/>
        <v>0</v>
      </c>
      <c r="L18">
        <f t="shared" si="2"/>
        <v>0</v>
      </c>
      <c r="M18">
        <f t="shared" si="3"/>
        <v>0</v>
      </c>
      <c r="N18">
        <f t="shared" si="5"/>
        <v>10</v>
      </c>
      <c r="O18">
        <f t="shared" si="8"/>
        <v>10</v>
      </c>
    </row>
    <row r="19" spans="2:15" x14ac:dyDescent="0.25">
      <c r="B19" s="3"/>
      <c r="C19" s="3"/>
      <c r="D19" s="3"/>
      <c r="E19" s="2" t="e">
        <f>(B19)/(B19+C19+D19)</f>
        <v>#DIV/0!</v>
      </c>
      <c r="F19" s="3"/>
      <c r="G19" s="3"/>
      <c r="H19">
        <f t="shared" si="1"/>
        <v>0</v>
      </c>
      <c r="L19">
        <f t="shared" si="2"/>
        <v>0</v>
      </c>
      <c r="M19">
        <f t="shared" si="3"/>
        <v>0</v>
      </c>
      <c r="N19">
        <f t="shared" si="5"/>
        <v>10</v>
      </c>
      <c r="O19">
        <f t="shared" si="8"/>
        <v>10</v>
      </c>
    </row>
    <row r="20" spans="2:15" x14ac:dyDescent="0.25">
      <c r="B20" s="3"/>
      <c r="C20" s="3"/>
      <c r="D20" s="3"/>
      <c r="E20" s="2" t="e">
        <f>(B20)/(B20+C20+D20)</f>
        <v>#DIV/0!</v>
      </c>
      <c r="F20" s="3"/>
      <c r="G20" s="3"/>
      <c r="H20">
        <f t="shared" si="1"/>
        <v>0</v>
      </c>
      <c r="L20">
        <f t="shared" si="2"/>
        <v>0</v>
      </c>
      <c r="M20">
        <f t="shared" si="3"/>
        <v>0</v>
      </c>
      <c r="N20">
        <f t="shared" si="5"/>
        <v>10</v>
      </c>
      <c r="O20">
        <f t="shared" si="8"/>
        <v>10</v>
      </c>
    </row>
    <row r="21" spans="2:15" x14ac:dyDescent="0.25">
      <c r="B21" s="3"/>
      <c r="C21" s="3"/>
      <c r="D21" s="3"/>
      <c r="E21" s="2" t="e">
        <f t="shared" ref="E21:E34" si="10">(B21)/(B21+C21+D21)</f>
        <v>#DIV/0!</v>
      </c>
      <c r="F21" s="3"/>
      <c r="G21" s="3"/>
      <c r="H21">
        <f t="shared" si="1"/>
        <v>0</v>
      </c>
      <c r="L21">
        <f t="shared" si="2"/>
        <v>0</v>
      </c>
      <c r="M21">
        <f t="shared" si="3"/>
        <v>0</v>
      </c>
      <c r="N21">
        <f t="shared" ref="N21:N48" si="11">10*1</f>
        <v>10</v>
      </c>
      <c r="O21">
        <f t="shared" si="8"/>
        <v>10</v>
      </c>
    </row>
    <row r="22" spans="2:15" x14ac:dyDescent="0.25">
      <c r="B22" s="3"/>
      <c r="C22" s="3"/>
      <c r="D22" s="3"/>
      <c r="E22" s="2" t="e">
        <f t="shared" si="10"/>
        <v>#DIV/0!</v>
      </c>
      <c r="F22" s="3"/>
      <c r="G22" s="3"/>
      <c r="H22">
        <f t="shared" si="1"/>
        <v>0</v>
      </c>
      <c r="L22">
        <f t="shared" si="2"/>
        <v>0</v>
      </c>
      <c r="M22">
        <f t="shared" si="3"/>
        <v>0</v>
      </c>
      <c r="N22">
        <f t="shared" si="11"/>
        <v>10</v>
      </c>
      <c r="O22">
        <f t="shared" si="8"/>
        <v>10</v>
      </c>
    </row>
    <row r="23" spans="2:15" x14ac:dyDescent="0.25">
      <c r="B23" s="3"/>
      <c r="C23" s="3"/>
      <c r="D23" s="3"/>
      <c r="E23" s="2" t="e">
        <f>(B23)/(B23+C23+D23)</f>
        <v>#DIV/0!</v>
      </c>
      <c r="F23" s="3"/>
      <c r="G23" s="3"/>
      <c r="H23">
        <f t="shared" si="1"/>
        <v>0</v>
      </c>
      <c r="L23">
        <f t="shared" si="2"/>
        <v>0</v>
      </c>
      <c r="M23">
        <f t="shared" si="3"/>
        <v>0</v>
      </c>
      <c r="N23">
        <f t="shared" si="11"/>
        <v>10</v>
      </c>
      <c r="O23">
        <f t="shared" si="8"/>
        <v>10</v>
      </c>
    </row>
    <row r="24" spans="2:15" x14ac:dyDescent="0.25">
      <c r="B24" s="3"/>
      <c r="C24" s="3"/>
      <c r="D24" s="3"/>
      <c r="E24" s="2" t="e">
        <f>(B24)/(B24+C24+D24)</f>
        <v>#DIV/0!</v>
      </c>
      <c r="F24" s="3"/>
      <c r="G24" s="3"/>
      <c r="H24">
        <f t="shared" si="1"/>
        <v>0</v>
      </c>
      <c r="L24">
        <f t="shared" si="2"/>
        <v>0</v>
      </c>
      <c r="M24">
        <f t="shared" si="3"/>
        <v>0</v>
      </c>
      <c r="N24">
        <f t="shared" si="11"/>
        <v>10</v>
      </c>
      <c r="O24">
        <f t="shared" si="8"/>
        <v>10</v>
      </c>
    </row>
    <row r="25" spans="2:15" x14ac:dyDescent="0.25">
      <c r="B25" s="3"/>
      <c r="C25" s="3"/>
      <c r="D25" s="3"/>
      <c r="E25" s="2" t="e">
        <f t="shared" ref="E25:E27" si="12">(B25)/(B25+C25+D25)</f>
        <v>#DIV/0!</v>
      </c>
      <c r="F25" s="3"/>
      <c r="G25" s="3"/>
      <c r="H25">
        <f t="shared" si="1"/>
        <v>0</v>
      </c>
      <c r="L25">
        <f t="shared" si="2"/>
        <v>0</v>
      </c>
      <c r="M25">
        <f t="shared" si="3"/>
        <v>0</v>
      </c>
      <c r="N25">
        <f t="shared" si="11"/>
        <v>10</v>
      </c>
      <c r="O25">
        <f t="shared" si="8"/>
        <v>10</v>
      </c>
    </row>
    <row r="26" spans="2:15" x14ac:dyDescent="0.25">
      <c r="B26" s="3"/>
      <c r="C26" s="3"/>
      <c r="D26" s="3"/>
      <c r="E26" s="2" t="e">
        <f t="shared" si="12"/>
        <v>#DIV/0!</v>
      </c>
      <c r="F26" s="3"/>
      <c r="G26" s="3"/>
      <c r="H26">
        <f t="shared" si="1"/>
        <v>0</v>
      </c>
      <c r="L26">
        <f t="shared" si="2"/>
        <v>0</v>
      </c>
      <c r="M26">
        <f t="shared" si="3"/>
        <v>0</v>
      </c>
      <c r="N26">
        <f t="shared" si="11"/>
        <v>10</v>
      </c>
      <c r="O26">
        <f t="shared" si="8"/>
        <v>10</v>
      </c>
    </row>
    <row r="27" spans="2:15" x14ac:dyDescent="0.25">
      <c r="B27" s="3"/>
      <c r="C27" s="3"/>
      <c r="D27" s="3"/>
      <c r="E27" s="2" t="e">
        <f t="shared" si="12"/>
        <v>#DIV/0!</v>
      </c>
      <c r="F27" s="3"/>
      <c r="G27" s="3"/>
      <c r="H27">
        <f t="shared" si="1"/>
        <v>0</v>
      </c>
      <c r="L27">
        <f t="shared" si="2"/>
        <v>0</v>
      </c>
      <c r="M27">
        <f t="shared" si="3"/>
        <v>0</v>
      </c>
      <c r="N27">
        <f t="shared" si="11"/>
        <v>10</v>
      </c>
      <c r="O27">
        <f t="shared" si="8"/>
        <v>10</v>
      </c>
    </row>
    <row r="28" spans="2:15" x14ac:dyDescent="0.25">
      <c r="B28" s="3"/>
      <c r="C28" s="3"/>
      <c r="D28" s="3"/>
      <c r="E28" s="2" t="e">
        <f t="shared" si="10"/>
        <v>#DIV/0!</v>
      </c>
      <c r="F28" s="3"/>
      <c r="G28" s="3"/>
      <c r="H28">
        <f t="shared" si="1"/>
        <v>0</v>
      </c>
      <c r="L28">
        <f t="shared" si="2"/>
        <v>0</v>
      </c>
      <c r="M28">
        <f t="shared" si="3"/>
        <v>0</v>
      </c>
      <c r="N28">
        <f t="shared" si="11"/>
        <v>10</v>
      </c>
      <c r="O28">
        <f t="shared" si="8"/>
        <v>10</v>
      </c>
    </row>
    <row r="29" spans="2:15" x14ac:dyDescent="0.25">
      <c r="B29" s="3"/>
      <c r="C29" s="3"/>
      <c r="D29" s="3"/>
      <c r="E29" s="2" t="e">
        <f t="shared" si="10"/>
        <v>#DIV/0!</v>
      </c>
      <c r="F29" s="3"/>
      <c r="G29" s="3"/>
      <c r="H29">
        <f t="shared" si="1"/>
        <v>0</v>
      </c>
      <c r="L29">
        <f t="shared" si="2"/>
        <v>0</v>
      </c>
      <c r="M29">
        <f t="shared" si="3"/>
        <v>0</v>
      </c>
      <c r="N29">
        <f t="shared" si="11"/>
        <v>10</v>
      </c>
      <c r="O29">
        <f t="shared" si="8"/>
        <v>10</v>
      </c>
    </row>
    <row r="30" spans="2:15" x14ac:dyDescent="0.25">
      <c r="B30" s="3"/>
      <c r="C30" s="3"/>
      <c r="D30" s="3"/>
      <c r="E30" s="2" t="e">
        <f t="shared" si="10"/>
        <v>#DIV/0!</v>
      </c>
      <c r="F30" s="3"/>
      <c r="G30" s="3"/>
      <c r="H30">
        <f t="shared" si="1"/>
        <v>0</v>
      </c>
      <c r="L30">
        <f t="shared" si="2"/>
        <v>0</v>
      </c>
      <c r="M30">
        <f t="shared" si="3"/>
        <v>0</v>
      </c>
      <c r="N30">
        <f t="shared" si="11"/>
        <v>10</v>
      </c>
      <c r="O30">
        <f t="shared" si="8"/>
        <v>10</v>
      </c>
    </row>
    <row r="31" spans="2:15" x14ac:dyDescent="0.25">
      <c r="B31" s="3"/>
      <c r="C31" s="3"/>
      <c r="D31" s="3"/>
      <c r="E31" s="2" t="e">
        <f>(B31)/(B31+C31+D31)</f>
        <v>#DIV/0!</v>
      </c>
      <c r="F31" s="3"/>
      <c r="G31" s="3"/>
      <c r="H31">
        <f t="shared" si="1"/>
        <v>0</v>
      </c>
      <c r="L31">
        <f t="shared" si="2"/>
        <v>0</v>
      </c>
      <c r="M31">
        <f t="shared" si="3"/>
        <v>0</v>
      </c>
      <c r="N31">
        <f t="shared" si="11"/>
        <v>10</v>
      </c>
      <c r="O31">
        <f t="shared" si="8"/>
        <v>10</v>
      </c>
    </row>
    <row r="32" spans="2:15" x14ac:dyDescent="0.25">
      <c r="B32" s="3"/>
      <c r="C32" s="3"/>
      <c r="D32" s="3"/>
      <c r="E32" s="2" t="e">
        <f t="shared" ref="E32" si="13">(B32)/(B32+C32+D32)</f>
        <v>#DIV/0!</v>
      </c>
      <c r="F32" s="3"/>
      <c r="G32" s="3"/>
      <c r="H32">
        <f t="shared" si="1"/>
        <v>0</v>
      </c>
      <c r="L32">
        <f t="shared" si="2"/>
        <v>0</v>
      </c>
      <c r="M32">
        <f t="shared" si="3"/>
        <v>0</v>
      </c>
      <c r="N32">
        <f t="shared" si="11"/>
        <v>10</v>
      </c>
      <c r="O32">
        <f t="shared" si="8"/>
        <v>10</v>
      </c>
    </row>
    <row r="33" spans="2:15" x14ac:dyDescent="0.25">
      <c r="B33" s="3"/>
      <c r="C33" s="3"/>
      <c r="D33" s="3"/>
      <c r="E33" s="2" t="e">
        <f>(B33)/(B33+C33+D33)</f>
        <v>#DIV/0!</v>
      </c>
      <c r="F33" s="3"/>
      <c r="G33" s="3"/>
      <c r="H33">
        <f t="shared" si="1"/>
        <v>0</v>
      </c>
      <c r="L33">
        <f t="shared" si="2"/>
        <v>0</v>
      </c>
      <c r="M33">
        <f t="shared" si="3"/>
        <v>0</v>
      </c>
      <c r="N33">
        <f t="shared" si="11"/>
        <v>10</v>
      </c>
      <c r="O33">
        <f t="shared" si="8"/>
        <v>10</v>
      </c>
    </row>
    <row r="34" spans="2:15" x14ac:dyDescent="0.25">
      <c r="B34" s="3"/>
      <c r="C34" s="3"/>
      <c r="D34" s="3"/>
      <c r="E34" s="2" t="e">
        <f t="shared" si="10"/>
        <v>#DIV/0!</v>
      </c>
      <c r="F34" s="3"/>
      <c r="G34" s="3"/>
      <c r="H34">
        <f t="shared" si="1"/>
        <v>0</v>
      </c>
      <c r="L34">
        <f t="shared" si="2"/>
        <v>0</v>
      </c>
      <c r="M34">
        <f t="shared" si="3"/>
        <v>0</v>
      </c>
      <c r="N34">
        <f t="shared" si="11"/>
        <v>10</v>
      </c>
      <c r="O34">
        <f t="shared" si="8"/>
        <v>10</v>
      </c>
    </row>
    <row r="35" spans="2:15" x14ac:dyDescent="0.25">
      <c r="B35" s="3"/>
      <c r="C35" s="3"/>
      <c r="D35" s="3"/>
      <c r="E35" s="2" t="e">
        <f>(B35)/(B35+C35+D35)</f>
        <v>#DIV/0!</v>
      </c>
      <c r="F35" s="3"/>
      <c r="G35" s="3"/>
      <c r="H35">
        <f t="shared" si="1"/>
        <v>0</v>
      </c>
      <c r="L35">
        <f t="shared" si="2"/>
        <v>0</v>
      </c>
      <c r="M35">
        <f t="shared" si="3"/>
        <v>0</v>
      </c>
      <c r="N35">
        <f t="shared" si="11"/>
        <v>10</v>
      </c>
      <c r="O35">
        <f t="shared" si="8"/>
        <v>10</v>
      </c>
    </row>
    <row r="36" spans="2:15" x14ac:dyDescent="0.25">
      <c r="B36" s="3"/>
      <c r="C36" s="3"/>
      <c r="D36" s="3"/>
      <c r="E36" s="2" t="e">
        <f t="shared" si="0"/>
        <v>#DIV/0!</v>
      </c>
      <c r="F36" s="3"/>
      <c r="G36" s="3"/>
      <c r="H36">
        <f t="shared" si="1"/>
        <v>0</v>
      </c>
      <c r="L36">
        <f t="shared" si="2"/>
        <v>0</v>
      </c>
      <c r="M36">
        <f t="shared" si="3"/>
        <v>0</v>
      </c>
      <c r="N36">
        <f t="shared" si="11"/>
        <v>10</v>
      </c>
      <c r="O36">
        <f t="shared" si="8"/>
        <v>10</v>
      </c>
    </row>
    <row r="37" spans="2:15" x14ac:dyDescent="0.25">
      <c r="B37" s="3"/>
      <c r="C37" s="3"/>
      <c r="D37" s="3"/>
      <c r="E37" s="2" t="e">
        <f t="shared" si="0"/>
        <v>#DIV/0!</v>
      </c>
      <c r="F37" s="3"/>
      <c r="G37" s="3"/>
      <c r="H37">
        <f t="shared" si="1"/>
        <v>0</v>
      </c>
      <c r="L37">
        <f t="shared" si="2"/>
        <v>0</v>
      </c>
      <c r="M37">
        <f t="shared" si="3"/>
        <v>0</v>
      </c>
      <c r="N37">
        <f t="shared" si="11"/>
        <v>10</v>
      </c>
      <c r="O37">
        <f t="shared" si="8"/>
        <v>10</v>
      </c>
    </row>
    <row r="38" spans="2:15" x14ac:dyDescent="0.25">
      <c r="B38" s="3"/>
      <c r="C38" s="3"/>
      <c r="D38" s="3"/>
      <c r="E38" s="2" t="e">
        <f t="shared" si="0"/>
        <v>#DIV/0!</v>
      </c>
      <c r="F38" s="3"/>
      <c r="G38" s="3"/>
      <c r="H38">
        <f t="shared" si="1"/>
        <v>0</v>
      </c>
      <c r="L38">
        <f t="shared" si="2"/>
        <v>0</v>
      </c>
      <c r="M38">
        <f t="shared" si="3"/>
        <v>0</v>
      </c>
      <c r="N38">
        <f t="shared" si="11"/>
        <v>10</v>
      </c>
      <c r="O38">
        <f t="shared" si="8"/>
        <v>10</v>
      </c>
    </row>
    <row r="39" spans="2:15" x14ac:dyDescent="0.25">
      <c r="B39" s="3"/>
      <c r="C39" s="3"/>
      <c r="D39" s="3"/>
      <c r="E39" s="2" t="e">
        <f t="shared" si="0"/>
        <v>#DIV/0!</v>
      </c>
      <c r="F39" s="3"/>
      <c r="G39" s="3"/>
      <c r="H39">
        <f t="shared" si="1"/>
        <v>0</v>
      </c>
      <c r="L39">
        <f t="shared" si="2"/>
        <v>0</v>
      </c>
      <c r="M39">
        <f t="shared" si="3"/>
        <v>0</v>
      </c>
      <c r="N39">
        <f t="shared" si="11"/>
        <v>10</v>
      </c>
      <c r="O39">
        <f t="shared" si="8"/>
        <v>10</v>
      </c>
    </row>
    <row r="40" spans="2:15" x14ac:dyDescent="0.25">
      <c r="B40" s="3"/>
      <c r="C40" s="3"/>
      <c r="D40" s="3"/>
      <c r="E40" s="2" t="e">
        <f t="shared" si="0"/>
        <v>#DIV/0!</v>
      </c>
      <c r="F40" s="3"/>
      <c r="G40" s="3"/>
      <c r="H40">
        <f t="shared" si="1"/>
        <v>0</v>
      </c>
      <c r="L40">
        <f t="shared" si="2"/>
        <v>0</v>
      </c>
      <c r="M40">
        <f t="shared" si="3"/>
        <v>0</v>
      </c>
      <c r="N40">
        <f t="shared" si="11"/>
        <v>10</v>
      </c>
      <c r="O40">
        <f t="shared" si="8"/>
        <v>10</v>
      </c>
    </row>
    <row r="41" spans="2:15" x14ac:dyDescent="0.25">
      <c r="B41" s="3"/>
      <c r="C41" s="3"/>
      <c r="D41" s="3"/>
      <c r="E41" s="2" t="e">
        <f>(B41)/(B41+C41+D41)</f>
        <v>#DIV/0!</v>
      </c>
      <c r="F41" s="3"/>
      <c r="G41" s="3"/>
      <c r="H41">
        <f t="shared" si="1"/>
        <v>0</v>
      </c>
      <c r="L41">
        <f t="shared" si="2"/>
        <v>0</v>
      </c>
      <c r="M41">
        <f t="shared" si="3"/>
        <v>0</v>
      </c>
      <c r="N41">
        <f t="shared" si="11"/>
        <v>10</v>
      </c>
      <c r="O41">
        <f t="shared" si="8"/>
        <v>10</v>
      </c>
    </row>
    <row r="42" spans="2:15" x14ac:dyDescent="0.25">
      <c r="B42" s="3"/>
      <c r="C42" s="3"/>
      <c r="D42" s="3"/>
      <c r="E42" s="2" t="e">
        <f t="shared" ref="E42:E44" si="14">(B42)/(B42+C42+D42)</f>
        <v>#DIV/0!</v>
      </c>
      <c r="F42" s="3"/>
      <c r="G42" s="3"/>
      <c r="H42">
        <f t="shared" si="1"/>
        <v>0</v>
      </c>
      <c r="L42">
        <f t="shared" si="2"/>
        <v>0</v>
      </c>
      <c r="M42">
        <f t="shared" si="3"/>
        <v>0</v>
      </c>
      <c r="N42">
        <f t="shared" si="11"/>
        <v>10</v>
      </c>
      <c r="O42">
        <f t="shared" si="8"/>
        <v>10</v>
      </c>
    </row>
    <row r="43" spans="2:15" x14ac:dyDescent="0.25">
      <c r="B43" s="3"/>
      <c r="C43" s="3"/>
      <c r="D43" s="3"/>
      <c r="E43" s="2" t="e">
        <f t="shared" si="14"/>
        <v>#DIV/0!</v>
      </c>
      <c r="F43" s="3"/>
      <c r="G43" s="3"/>
      <c r="H43">
        <f t="shared" si="1"/>
        <v>0</v>
      </c>
      <c r="L43">
        <f t="shared" si="2"/>
        <v>0</v>
      </c>
      <c r="M43">
        <f t="shared" si="3"/>
        <v>0</v>
      </c>
      <c r="N43">
        <f t="shared" si="11"/>
        <v>10</v>
      </c>
      <c r="O43">
        <f t="shared" si="8"/>
        <v>10</v>
      </c>
    </row>
    <row r="44" spans="2:15" x14ac:dyDescent="0.25">
      <c r="B44" s="3"/>
      <c r="C44" s="3"/>
      <c r="D44" s="3"/>
      <c r="E44" s="2" t="e">
        <f t="shared" si="14"/>
        <v>#DIV/0!</v>
      </c>
      <c r="F44" s="3"/>
      <c r="G44" s="3"/>
      <c r="H44">
        <f t="shared" si="1"/>
        <v>0</v>
      </c>
      <c r="L44">
        <f t="shared" si="2"/>
        <v>0</v>
      </c>
      <c r="M44">
        <f t="shared" si="3"/>
        <v>0</v>
      </c>
      <c r="N44">
        <f t="shared" si="11"/>
        <v>10</v>
      </c>
      <c r="O44">
        <f t="shared" si="8"/>
        <v>10</v>
      </c>
    </row>
    <row r="45" spans="2:15" x14ac:dyDescent="0.25">
      <c r="B45" s="3"/>
      <c r="C45" s="3"/>
      <c r="D45" s="3"/>
      <c r="E45" s="2" t="e">
        <f>(B45)/(B45+C45+D45)</f>
        <v>#DIV/0!</v>
      </c>
      <c r="F45" s="3"/>
      <c r="G45" s="3"/>
      <c r="H45">
        <f t="shared" si="1"/>
        <v>0</v>
      </c>
      <c r="L45">
        <f t="shared" si="2"/>
        <v>0</v>
      </c>
      <c r="M45">
        <f t="shared" si="3"/>
        <v>0</v>
      </c>
      <c r="N45">
        <f t="shared" si="11"/>
        <v>10</v>
      </c>
      <c r="O45">
        <f t="shared" si="8"/>
        <v>10</v>
      </c>
    </row>
    <row r="46" spans="2:15" x14ac:dyDescent="0.25">
      <c r="B46" s="3"/>
      <c r="C46" s="3"/>
      <c r="D46" s="3"/>
      <c r="E46" s="2" t="e">
        <f t="shared" ref="E46:E64" si="15">(B46)/(B46+C46+D46)</f>
        <v>#DIV/0!</v>
      </c>
      <c r="F46" s="3"/>
      <c r="G46" s="3"/>
      <c r="H46">
        <f t="shared" si="1"/>
        <v>0</v>
      </c>
      <c r="L46">
        <f t="shared" si="2"/>
        <v>0</v>
      </c>
      <c r="M46">
        <f t="shared" si="3"/>
        <v>0</v>
      </c>
      <c r="N46">
        <f t="shared" si="11"/>
        <v>10</v>
      </c>
      <c r="O46">
        <f t="shared" si="8"/>
        <v>10</v>
      </c>
    </row>
    <row r="47" spans="2:15" x14ac:dyDescent="0.25">
      <c r="B47" s="3"/>
      <c r="C47" s="3"/>
      <c r="D47" s="3"/>
      <c r="E47" s="2" t="e">
        <f>(B47)/(B47+C47+D47)</f>
        <v>#DIV/0!</v>
      </c>
      <c r="F47" s="3"/>
      <c r="G47" s="3"/>
      <c r="H47">
        <f t="shared" si="1"/>
        <v>0</v>
      </c>
      <c r="L47">
        <f t="shared" si="2"/>
        <v>0</v>
      </c>
      <c r="M47">
        <f t="shared" si="3"/>
        <v>0</v>
      </c>
      <c r="N47">
        <f t="shared" si="11"/>
        <v>10</v>
      </c>
      <c r="O47">
        <f t="shared" si="8"/>
        <v>10</v>
      </c>
    </row>
    <row r="48" spans="2:15" x14ac:dyDescent="0.25">
      <c r="B48" s="3"/>
      <c r="C48" s="3"/>
      <c r="D48" s="3"/>
      <c r="E48" s="2" t="e">
        <f t="shared" ref="E48" si="16">(B48)/(B48+C48+D48)</f>
        <v>#DIV/0!</v>
      </c>
      <c r="F48" s="3"/>
      <c r="G48" s="3"/>
      <c r="H48">
        <f>F48-G48</f>
        <v>0</v>
      </c>
      <c r="L48">
        <f t="shared" si="2"/>
        <v>0</v>
      </c>
      <c r="M48">
        <f t="shared" si="3"/>
        <v>0</v>
      </c>
      <c r="N48">
        <f t="shared" si="11"/>
        <v>10</v>
      </c>
      <c r="O48">
        <f t="shared" si="8"/>
        <v>10</v>
      </c>
    </row>
    <row r="49" spans="2:15" x14ac:dyDescent="0.25">
      <c r="B49" s="3"/>
      <c r="C49" s="3"/>
      <c r="D49" s="3"/>
      <c r="E49" s="2" t="e">
        <f t="shared" si="15"/>
        <v>#DIV/0!</v>
      </c>
      <c r="F49" s="3"/>
      <c r="G49" s="3"/>
      <c r="H49">
        <f t="shared" si="1"/>
        <v>0</v>
      </c>
      <c r="L49">
        <f t="shared" si="2"/>
        <v>0</v>
      </c>
      <c r="M49">
        <f t="shared" si="3"/>
        <v>0</v>
      </c>
      <c r="O49">
        <f t="shared" si="8"/>
        <v>0</v>
      </c>
    </row>
    <row r="50" spans="2:15" x14ac:dyDescent="0.25">
      <c r="B50" s="3"/>
      <c r="C50" s="3"/>
      <c r="D50" s="3"/>
      <c r="E50" s="2" t="e">
        <f t="shared" si="15"/>
        <v>#DIV/0!</v>
      </c>
      <c r="F50" s="3"/>
      <c r="G50" s="3"/>
      <c r="H50">
        <f t="shared" si="1"/>
        <v>0</v>
      </c>
      <c r="L50">
        <f t="shared" si="2"/>
        <v>0</v>
      </c>
      <c r="M50">
        <f t="shared" si="3"/>
        <v>0</v>
      </c>
      <c r="O50">
        <f t="shared" si="8"/>
        <v>0</v>
      </c>
    </row>
    <row r="51" spans="2:15" x14ac:dyDescent="0.25">
      <c r="B51" s="3"/>
      <c r="C51" s="3"/>
      <c r="D51" s="3"/>
      <c r="E51" s="2" t="e">
        <f t="shared" si="15"/>
        <v>#DIV/0!</v>
      </c>
      <c r="F51" s="3"/>
      <c r="G51" s="3"/>
      <c r="H51">
        <f t="shared" si="1"/>
        <v>0</v>
      </c>
      <c r="L51">
        <f t="shared" si="2"/>
        <v>0</v>
      </c>
      <c r="M51">
        <f t="shared" si="3"/>
        <v>0</v>
      </c>
      <c r="O51">
        <f t="shared" si="8"/>
        <v>0</v>
      </c>
    </row>
    <row r="52" spans="2:15" x14ac:dyDescent="0.25">
      <c r="B52" s="3"/>
      <c r="C52" s="3"/>
      <c r="D52" s="3"/>
      <c r="E52" s="2" t="e">
        <f t="shared" si="15"/>
        <v>#DIV/0!</v>
      </c>
      <c r="F52" s="3"/>
      <c r="G52" s="3"/>
      <c r="H52">
        <f t="shared" si="1"/>
        <v>0</v>
      </c>
      <c r="L52">
        <f t="shared" si="2"/>
        <v>0</v>
      </c>
      <c r="M52">
        <f t="shared" si="3"/>
        <v>0</v>
      </c>
      <c r="O52">
        <f t="shared" si="8"/>
        <v>0</v>
      </c>
    </row>
    <row r="53" spans="2:15" x14ac:dyDescent="0.25">
      <c r="B53" s="3"/>
      <c r="C53" s="3"/>
      <c r="D53" s="3"/>
      <c r="E53" s="2" t="e">
        <f t="shared" si="15"/>
        <v>#DIV/0!</v>
      </c>
      <c r="F53" s="3"/>
      <c r="G53" s="3"/>
      <c r="H53">
        <f t="shared" si="1"/>
        <v>0</v>
      </c>
      <c r="L53">
        <f t="shared" si="2"/>
        <v>0</v>
      </c>
      <c r="M53">
        <f t="shared" si="3"/>
        <v>0</v>
      </c>
      <c r="O53">
        <f t="shared" si="8"/>
        <v>0</v>
      </c>
    </row>
    <row r="54" spans="2:15" x14ac:dyDescent="0.25">
      <c r="B54" s="3"/>
      <c r="C54" s="3"/>
      <c r="D54" s="3"/>
      <c r="E54" s="2" t="e">
        <f t="shared" si="15"/>
        <v>#DIV/0!</v>
      </c>
      <c r="F54" s="3"/>
      <c r="G54" s="3"/>
      <c r="H54">
        <f t="shared" si="1"/>
        <v>0</v>
      </c>
      <c r="L54">
        <f t="shared" si="2"/>
        <v>0</v>
      </c>
      <c r="M54">
        <f t="shared" si="3"/>
        <v>0</v>
      </c>
      <c r="O54">
        <f t="shared" si="8"/>
        <v>0</v>
      </c>
    </row>
    <row r="55" spans="2:15" x14ac:dyDescent="0.25">
      <c r="B55" s="3"/>
      <c r="C55" s="3"/>
      <c r="D55" s="3"/>
      <c r="E55" s="2" t="e">
        <f t="shared" si="15"/>
        <v>#DIV/0!</v>
      </c>
      <c r="F55" s="3"/>
      <c r="G55" s="3"/>
      <c r="H55">
        <f t="shared" si="1"/>
        <v>0</v>
      </c>
      <c r="L55">
        <f t="shared" si="2"/>
        <v>0</v>
      </c>
      <c r="M55">
        <f t="shared" si="3"/>
        <v>0</v>
      </c>
      <c r="O55">
        <f t="shared" si="8"/>
        <v>0</v>
      </c>
    </row>
    <row r="56" spans="2:15" x14ac:dyDescent="0.25">
      <c r="B56" s="3"/>
      <c r="C56" s="3"/>
      <c r="D56" s="3"/>
      <c r="E56" s="2" t="e">
        <f t="shared" si="15"/>
        <v>#DIV/0!</v>
      </c>
      <c r="F56" s="3"/>
      <c r="G56" s="3"/>
      <c r="H56">
        <f t="shared" si="1"/>
        <v>0</v>
      </c>
      <c r="L56">
        <f t="shared" si="2"/>
        <v>0</v>
      </c>
      <c r="M56">
        <f t="shared" si="3"/>
        <v>0</v>
      </c>
      <c r="O56">
        <f t="shared" si="8"/>
        <v>0</v>
      </c>
    </row>
    <row r="57" spans="2:15" x14ac:dyDescent="0.25">
      <c r="B57" s="3"/>
      <c r="C57" s="3"/>
      <c r="D57" s="3"/>
      <c r="E57" s="2" t="e">
        <f t="shared" si="15"/>
        <v>#DIV/0!</v>
      </c>
      <c r="F57" s="3"/>
      <c r="G57" s="3"/>
      <c r="H57">
        <f t="shared" si="1"/>
        <v>0</v>
      </c>
      <c r="L57">
        <f t="shared" si="2"/>
        <v>0</v>
      </c>
      <c r="M57">
        <f t="shared" si="3"/>
        <v>0</v>
      </c>
      <c r="O57">
        <f t="shared" si="8"/>
        <v>0</v>
      </c>
    </row>
    <row r="58" spans="2:15" x14ac:dyDescent="0.25">
      <c r="B58" s="3"/>
      <c r="C58" s="3"/>
      <c r="D58" s="3"/>
      <c r="E58" s="2" t="e">
        <f t="shared" si="15"/>
        <v>#DIV/0!</v>
      </c>
      <c r="F58" s="3"/>
      <c r="G58" s="3"/>
      <c r="H58">
        <f t="shared" si="1"/>
        <v>0</v>
      </c>
      <c r="L58">
        <f t="shared" si="2"/>
        <v>0</v>
      </c>
      <c r="M58">
        <f t="shared" si="3"/>
        <v>0</v>
      </c>
      <c r="O58">
        <f t="shared" si="8"/>
        <v>0</v>
      </c>
    </row>
    <row r="59" spans="2:15" x14ac:dyDescent="0.25">
      <c r="B59" s="3"/>
      <c r="C59" s="3"/>
      <c r="D59" s="3"/>
      <c r="E59" s="2" t="e">
        <f t="shared" si="15"/>
        <v>#DIV/0!</v>
      </c>
      <c r="F59" s="3"/>
      <c r="G59" s="3"/>
      <c r="H59">
        <f>F59-G59</f>
        <v>0</v>
      </c>
      <c r="L59">
        <f t="shared" si="2"/>
        <v>0</v>
      </c>
      <c r="M59">
        <f t="shared" si="3"/>
        <v>0</v>
      </c>
      <c r="O59">
        <f t="shared" si="8"/>
        <v>0</v>
      </c>
    </row>
    <row r="60" spans="2:15" x14ac:dyDescent="0.25">
      <c r="B60" s="3"/>
      <c r="C60" s="3"/>
      <c r="D60" s="3"/>
      <c r="E60" s="2" t="e">
        <f t="shared" si="15"/>
        <v>#DIV/0!</v>
      </c>
      <c r="F60" s="3"/>
      <c r="G60" s="3"/>
      <c r="H60">
        <f t="shared" si="1"/>
        <v>0</v>
      </c>
      <c r="L60">
        <f t="shared" si="2"/>
        <v>0</v>
      </c>
      <c r="M60">
        <f t="shared" si="3"/>
        <v>0</v>
      </c>
      <c r="O60">
        <f t="shared" si="8"/>
        <v>0</v>
      </c>
    </row>
    <row r="61" spans="2:15" x14ac:dyDescent="0.25">
      <c r="B61" s="3"/>
      <c r="C61" s="3"/>
      <c r="D61" s="3"/>
      <c r="E61" s="2" t="e">
        <f t="shared" si="15"/>
        <v>#DIV/0!</v>
      </c>
      <c r="F61" s="3"/>
      <c r="G61" s="3"/>
      <c r="H61">
        <f t="shared" si="1"/>
        <v>0</v>
      </c>
      <c r="L61">
        <f t="shared" si="2"/>
        <v>0</v>
      </c>
      <c r="M61">
        <f t="shared" si="3"/>
        <v>0</v>
      </c>
      <c r="O61">
        <f t="shared" si="8"/>
        <v>0</v>
      </c>
    </row>
    <row r="62" spans="2:15" x14ac:dyDescent="0.25">
      <c r="B62" s="3"/>
      <c r="C62" s="3"/>
      <c r="D62" s="3"/>
      <c r="E62" s="2" t="e">
        <f t="shared" si="15"/>
        <v>#DIV/0!</v>
      </c>
      <c r="F62" s="3"/>
      <c r="G62" s="3"/>
      <c r="H62">
        <f t="shared" si="1"/>
        <v>0</v>
      </c>
      <c r="L62">
        <f t="shared" si="2"/>
        <v>0</v>
      </c>
      <c r="M62">
        <f t="shared" si="3"/>
        <v>0</v>
      </c>
      <c r="O62">
        <f t="shared" si="8"/>
        <v>0</v>
      </c>
    </row>
    <row r="63" spans="2:15" x14ac:dyDescent="0.25">
      <c r="B63" s="3"/>
      <c r="C63" s="3"/>
      <c r="D63" s="3"/>
      <c r="E63" s="2" t="e">
        <f t="shared" si="15"/>
        <v>#DIV/0!</v>
      </c>
      <c r="F63" s="3"/>
      <c r="G63" s="3"/>
      <c r="H63">
        <f t="shared" si="1"/>
        <v>0</v>
      </c>
      <c r="L63">
        <f t="shared" si="2"/>
        <v>0</v>
      </c>
      <c r="M63">
        <f t="shared" si="3"/>
        <v>0</v>
      </c>
      <c r="O63">
        <f t="shared" si="8"/>
        <v>0</v>
      </c>
    </row>
    <row r="64" spans="2:15" x14ac:dyDescent="0.25">
      <c r="B64" s="3"/>
      <c r="C64" s="3"/>
      <c r="D64" s="3"/>
      <c r="E64" s="2" t="e">
        <f t="shared" si="15"/>
        <v>#DIV/0!</v>
      </c>
      <c r="F64" s="3"/>
      <c r="G64" s="3"/>
      <c r="H64">
        <f t="shared" si="1"/>
        <v>0</v>
      </c>
      <c r="L64">
        <f t="shared" si="2"/>
        <v>0</v>
      </c>
      <c r="M64">
        <f t="shared" si="3"/>
        <v>0</v>
      </c>
      <c r="O64">
        <f t="shared" si="8"/>
        <v>0</v>
      </c>
    </row>
    <row r="65" spans="2:15" x14ac:dyDescent="0.25">
      <c r="B65" s="3"/>
      <c r="C65" s="3"/>
      <c r="D65" s="3"/>
      <c r="E65" s="2" t="e">
        <f t="shared" si="0"/>
        <v>#DIV/0!</v>
      </c>
      <c r="F65" s="3"/>
      <c r="G65" s="3"/>
      <c r="H65">
        <f t="shared" si="1"/>
        <v>0</v>
      </c>
      <c r="L65">
        <f t="shared" si="2"/>
        <v>0</v>
      </c>
      <c r="M65">
        <f t="shared" si="3"/>
        <v>0</v>
      </c>
      <c r="O65">
        <f t="shared" si="8"/>
        <v>0</v>
      </c>
    </row>
    <row r="66" spans="2:15" x14ac:dyDescent="0.25">
      <c r="B66" s="3"/>
      <c r="C66" s="3"/>
      <c r="D66" s="3"/>
      <c r="E66" s="2" t="e">
        <f t="shared" si="0"/>
        <v>#DIV/0!</v>
      </c>
      <c r="F66" s="3"/>
      <c r="G66" s="3"/>
      <c r="H66">
        <f t="shared" si="1"/>
        <v>0</v>
      </c>
      <c r="L66">
        <f t="shared" si="2"/>
        <v>0</v>
      </c>
      <c r="M66">
        <f t="shared" si="3"/>
        <v>0</v>
      </c>
      <c r="O66">
        <f t="shared" si="8"/>
        <v>0</v>
      </c>
    </row>
    <row r="67" spans="2:15" x14ac:dyDescent="0.25">
      <c r="B67" s="3"/>
      <c r="C67" s="3"/>
      <c r="D67" s="3"/>
      <c r="E67" s="2" t="e">
        <f t="shared" ref="E67:E195" si="17">(B67)/(B67+C67+D67)</f>
        <v>#DIV/0!</v>
      </c>
      <c r="F67" s="3"/>
      <c r="G67" s="3"/>
      <c r="H67">
        <f t="shared" ref="H67:H81" si="18">F67-G67</f>
        <v>0</v>
      </c>
      <c r="L67">
        <f t="shared" ref="L67:L134" si="19">B67*10</f>
        <v>0</v>
      </c>
      <c r="M67">
        <f t="shared" ref="M67:M137" si="20">D67*5</f>
        <v>0</v>
      </c>
      <c r="O67">
        <f t="shared" si="8"/>
        <v>0</v>
      </c>
    </row>
    <row r="68" spans="2:15" x14ac:dyDescent="0.25">
      <c r="B68" s="3"/>
      <c r="C68" s="3"/>
      <c r="D68" s="3"/>
      <c r="E68" s="2" t="e">
        <f t="shared" si="17"/>
        <v>#DIV/0!</v>
      </c>
      <c r="F68" s="3"/>
      <c r="G68" s="3"/>
      <c r="H68">
        <f t="shared" si="18"/>
        <v>0</v>
      </c>
      <c r="L68">
        <f t="shared" si="19"/>
        <v>0</v>
      </c>
      <c r="M68">
        <f t="shared" si="20"/>
        <v>0</v>
      </c>
      <c r="O68">
        <f t="shared" si="8"/>
        <v>0</v>
      </c>
    </row>
    <row r="69" spans="2:15" x14ac:dyDescent="0.25">
      <c r="B69" s="3"/>
      <c r="C69" s="3"/>
      <c r="D69" s="3"/>
      <c r="E69" s="2" t="e">
        <f t="shared" si="17"/>
        <v>#DIV/0!</v>
      </c>
      <c r="F69" s="3"/>
      <c r="G69" s="3"/>
      <c r="H69">
        <f t="shared" si="18"/>
        <v>0</v>
      </c>
      <c r="L69">
        <f t="shared" si="19"/>
        <v>0</v>
      </c>
      <c r="M69">
        <f t="shared" si="20"/>
        <v>0</v>
      </c>
      <c r="O69">
        <f t="shared" si="8"/>
        <v>0</v>
      </c>
    </row>
    <row r="70" spans="2:15" x14ac:dyDescent="0.25">
      <c r="B70" s="3"/>
      <c r="C70" s="3"/>
      <c r="D70" s="3"/>
      <c r="E70" s="2" t="e">
        <f t="shared" si="17"/>
        <v>#DIV/0!</v>
      </c>
      <c r="F70" s="3"/>
      <c r="G70" s="3"/>
      <c r="H70">
        <f t="shared" si="18"/>
        <v>0</v>
      </c>
      <c r="L70">
        <f t="shared" si="19"/>
        <v>0</v>
      </c>
      <c r="M70">
        <f t="shared" si="20"/>
        <v>0</v>
      </c>
      <c r="O70">
        <f t="shared" si="8"/>
        <v>0</v>
      </c>
    </row>
    <row r="71" spans="2:15" x14ac:dyDescent="0.25">
      <c r="B71" s="3"/>
      <c r="C71" s="3"/>
      <c r="D71" s="3"/>
      <c r="E71" s="2" t="e">
        <f t="shared" si="17"/>
        <v>#DIV/0!</v>
      </c>
      <c r="F71" s="3"/>
      <c r="G71" s="3"/>
      <c r="H71">
        <f t="shared" si="18"/>
        <v>0</v>
      </c>
      <c r="L71">
        <f t="shared" si="19"/>
        <v>0</v>
      </c>
      <c r="M71">
        <f t="shared" si="20"/>
        <v>0</v>
      </c>
      <c r="O71">
        <f t="shared" si="8"/>
        <v>0</v>
      </c>
    </row>
    <row r="72" spans="2:15" x14ac:dyDescent="0.25">
      <c r="B72" s="3"/>
      <c r="C72" s="3"/>
      <c r="D72" s="3"/>
      <c r="E72" s="2" t="e">
        <f t="shared" si="17"/>
        <v>#DIV/0!</v>
      </c>
      <c r="F72" s="3"/>
      <c r="G72" s="3"/>
      <c r="H72">
        <f t="shared" si="18"/>
        <v>0</v>
      </c>
      <c r="L72">
        <f t="shared" si="19"/>
        <v>0</v>
      </c>
      <c r="M72">
        <f t="shared" si="20"/>
        <v>0</v>
      </c>
      <c r="O72">
        <f t="shared" si="8"/>
        <v>0</v>
      </c>
    </row>
    <row r="73" spans="2:15" x14ac:dyDescent="0.25">
      <c r="B73" s="3"/>
      <c r="C73" s="3"/>
      <c r="D73" s="3"/>
      <c r="E73" s="2" t="e">
        <f t="shared" si="17"/>
        <v>#DIV/0!</v>
      </c>
      <c r="F73" s="3"/>
      <c r="G73" s="3"/>
      <c r="H73">
        <f t="shared" si="18"/>
        <v>0</v>
      </c>
      <c r="L73">
        <f t="shared" si="19"/>
        <v>0</v>
      </c>
      <c r="M73">
        <f t="shared" si="20"/>
        <v>0</v>
      </c>
      <c r="O73">
        <f t="shared" si="8"/>
        <v>0</v>
      </c>
    </row>
    <row r="74" spans="2:15" x14ac:dyDescent="0.25">
      <c r="B74" s="3"/>
      <c r="C74" s="3"/>
      <c r="D74" s="3"/>
      <c r="E74" s="2" t="e">
        <f t="shared" si="17"/>
        <v>#DIV/0!</v>
      </c>
      <c r="F74" s="3"/>
      <c r="G74" s="3"/>
      <c r="H74">
        <f t="shared" si="18"/>
        <v>0</v>
      </c>
      <c r="L74">
        <f t="shared" si="19"/>
        <v>0</v>
      </c>
      <c r="M74">
        <f t="shared" si="20"/>
        <v>0</v>
      </c>
      <c r="O74">
        <f t="shared" si="8"/>
        <v>0</v>
      </c>
    </row>
    <row r="75" spans="2:15" x14ac:dyDescent="0.25">
      <c r="B75" s="3"/>
      <c r="C75" s="3"/>
      <c r="D75" s="3"/>
      <c r="E75" s="2" t="e">
        <f t="shared" si="17"/>
        <v>#DIV/0!</v>
      </c>
      <c r="F75" s="3"/>
      <c r="G75" s="3"/>
      <c r="H75">
        <f t="shared" si="18"/>
        <v>0</v>
      </c>
      <c r="L75">
        <f t="shared" si="19"/>
        <v>0</v>
      </c>
      <c r="M75">
        <f t="shared" si="20"/>
        <v>0</v>
      </c>
      <c r="O75">
        <f t="shared" si="8"/>
        <v>0</v>
      </c>
    </row>
    <row r="76" spans="2:15" x14ac:dyDescent="0.25">
      <c r="B76" s="3"/>
      <c r="C76" s="3"/>
      <c r="D76" s="3"/>
      <c r="E76" s="2" t="e">
        <f t="shared" si="17"/>
        <v>#DIV/0!</v>
      </c>
      <c r="F76" s="3"/>
      <c r="G76" s="3"/>
      <c r="H76">
        <f t="shared" si="18"/>
        <v>0</v>
      </c>
      <c r="L76">
        <f t="shared" si="19"/>
        <v>0</v>
      </c>
      <c r="M76">
        <f t="shared" si="20"/>
        <v>0</v>
      </c>
      <c r="O76">
        <f t="shared" si="8"/>
        <v>0</v>
      </c>
    </row>
    <row r="77" spans="2:15" x14ac:dyDescent="0.25">
      <c r="B77" s="3"/>
      <c r="C77" s="3"/>
      <c r="D77" s="3"/>
      <c r="E77" s="2" t="e">
        <f t="shared" si="17"/>
        <v>#DIV/0!</v>
      </c>
      <c r="F77" s="3"/>
      <c r="G77" s="3"/>
      <c r="H77">
        <f t="shared" si="18"/>
        <v>0</v>
      </c>
      <c r="L77">
        <f t="shared" si="19"/>
        <v>0</v>
      </c>
      <c r="M77">
        <f t="shared" si="20"/>
        <v>0</v>
      </c>
      <c r="O77">
        <f t="shared" ref="O77:O137" si="21">SUM(I77:N77)</f>
        <v>0</v>
      </c>
    </row>
    <row r="78" spans="2:15" x14ac:dyDescent="0.25">
      <c r="B78" s="3"/>
      <c r="C78" s="3"/>
      <c r="D78" s="3"/>
      <c r="E78" s="2" t="e">
        <f t="shared" si="17"/>
        <v>#DIV/0!</v>
      </c>
      <c r="F78" s="3"/>
      <c r="G78" s="3"/>
      <c r="H78">
        <f t="shared" si="18"/>
        <v>0</v>
      </c>
      <c r="L78">
        <f t="shared" si="19"/>
        <v>0</v>
      </c>
      <c r="M78">
        <f t="shared" si="20"/>
        <v>0</v>
      </c>
      <c r="O78">
        <f t="shared" si="21"/>
        <v>0</v>
      </c>
    </row>
    <row r="79" spans="2:15" x14ac:dyDescent="0.25">
      <c r="B79" s="3"/>
      <c r="C79" s="3"/>
      <c r="D79" s="3"/>
      <c r="E79" s="2" t="e">
        <f t="shared" si="17"/>
        <v>#DIV/0!</v>
      </c>
      <c r="F79" s="3"/>
      <c r="G79" s="3"/>
      <c r="H79">
        <f t="shared" si="18"/>
        <v>0</v>
      </c>
      <c r="L79">
        <f t="shared" si="19"/>
        <v>0</v>
      </c>
      <c r="M79">
        <f t="shared" si="20"/>
        <v>0</v>
      </c>
      <c r="O79">
        <f t="shared" si="21"/>
        <v>0</v>
      </c>
    </row>
    <row r="80" spans="2:15" x14ac:dyDescent="0.25">
      <c r="B80" s="3"/>
      <c r="C80" s="3"/>
      <c r="D80" s="3"/>
      <c r="E80" s="2" t="e">
        <f t="shared" si="17"/>
        <v>#DIV/0!</v>
      </c>
      <c r="F80" s="3"/>
      <c r="G80" s="3"/>
      <c r="H80">
        <f t="shared" si="18"/>
        <v>0</v>
      </c>
      <c r="L80">
        <f t="shared" si="19"/>
        <v>0</v>
      </c>
      <c r="M80">
        <f t="shared" si="20"/>
        <v>0</v>
      </c>
      <c r="O80">
        <f t="shared" si="21"/>
        <v>0</v>
      </c>
    </row>
    <row r="81" spans="2:15" x14ac:dyDescent="0.25">
      <c r="B81" s="3"/>
      <c r="C81" s="3"/>
      <c r="D81" s="3"/>
      <c r="E81" s="2" t="e">
        <f t="shared" si="17"/>
        <v>#DIV/0!</v>
      </c>
      <c r="F81" s="3"/>
      <c r="G81" s="3"/>
      <c r="H81">
        <f t="shared" si="18"/>
        <v>0</v>
      </c>
      <c r="L81">
        <f t="shared" si="19"/>
        <v>0</v>
      </c>
      <c r="M81">
        <f t="shared" si="20"/>
        <v>0</v>
      </c>
      <c r="O81">
        <f t="shared" si="21"/>
        <v>0</v>
      </c>
    </row>
    <row r="82" spans="2:15" x14ac:dyDescent="0.25">
      <c r="B82" s="3"/>
      <c r="C82" s="3"/>
      <c r="D82" s="3"/>
      <c r="E82" s="2" t="e">
        <f t="shared" si="17"/>
        <v>#DIV/0!</v>
      </c>
      <c r="F82" s="3"/>
      <c r="G82" s="3"/>
      <c r="H82">
        <f>F82-G82</f>
        <v>0</v>
      </c>
      <c r="L82">
        <f t="shared" si="19"/>
        <v>0</v>
      </c>
      <c r="M82">
        <f t="shared" si="20"/>
        <v>0</v>
      </c>
      <c r="O82">
        <f t="shared" si="21"/>
        <v>0</v>
      </c>
    </row>
    <row r="83" spans="2:15" x14ac:dyDescent="0.25">
      <c r="B83" s="3"/>
      <c r="C83" s="3"/>
      <c r="D83" s="3"/>
      <c r="E83" s="2" t="e">
        <f t="shared" si="17"/>
        <v>#DIV/0!</v>
      </c>
      <c r="F83" s="3"/>
      <c r="G83" s="3"/>
      <c r="H83">
        <f>F83-G83</f>
        <v>0</v>
      </c>
      <c r="L83">
        <f t="shared" si="19"/>
        <v>0</v>
      </c>
      <c r="M83">
        <f t="shared" si="20"/>
        <v>0</v>
      </c>
      <c r="O83">
        <f t="shared" si="21"/>
        <v>0</v>
      </c>
    </row>
    <row r="84" spans="2:15" x14ac:dyDescent="0.25">
      <c r="B84" s="3"/>
      <c r="C84" s="3"/>
      <c r="D84" s="3"/>
      <c r="E84" s="2" t="e">
        <f t="shared" si="17"/>
        <v>#DIV/0!</v>
      </c>
      <c r="F84" s="3"/>
      <c r="G84" s="3"/>
      <c r="H84">
        <f t="shared" ref="H84:H131" si="22">F84-G84</f>
        <v>0</v>
      </c>
      <c r="L84">
        <f t="shared" si="19"/>
        <v>0</v>
      </c>
      <c r="M84">
        <f t="shared" si="20"/>
        <v>0</v>
      </c>
      <c r="O84">
        <f t="shared" si="21"/>
        <v>0</v>
      </c>
    </row>
    <row r="85" spans="2:15" x14ac:dyDescent="0.25">
      <c r="B85" s="3"/>
      <c r="C85" s="3"/>
      <c r="D85" s="3"/>
      <c r="E85" s="2" t="e">
        <f t="shared" si="17"/>
        <v>#DIV/0!</v>
      </c>
      <c r="F85" s="3"/>
      <c r="G85" s="3"/>
      <c r="H85">
        <f t="shared" si="22"/>
        <v>0</v>
      </c>
      <c r="L85">
        <f t="shared" si="19"/>
        <v>0</v>
      </c>
      <c r="M85">
        <f t="shared" si="20"/>
        <v>0</v>
      </c>
      <c r="O85">
        <f t="shared" si="21"/>
        <v>0</v>
      </c>
    </row>
    <row r="86" spans="2:15" x14ac:dyDescent="0.25">
      <c r="B86" s="3"/>
      <c r="C86" s="3"/>
      <c r="D86" s="3"/>
      <c r="E86" s="2" t="e">
        <f t="shared" si="17"/>
        <v>#DIV/0!</v>
      </c>
      <c r="F86" s="3"/>
      <c r="G86" s="3"/>
      <c r="H86">
        <f t="shared" si="22"/>
        <v>0</v>
      </c>
      <c r="L86">
        <f t="shared" si="19"/>
        <v>0</v>
      </c>
      <c r="M86">
        <f t="shared" si="20"/>
        <v>0</v>
      </c>
      <c r="O86">
        <f t="shared" si="21"/>
        <v>0</v>
      </c>
    </row>
    <row r="87" spans="2:15" x14ac:dyDescent="0.25">
      <c r="B87" s="3"/>
      <c r="C87" s="3"/>
      <c r="D87" s="3"/>
      <c r="E87" s="2" t="e">
        <f t="shared" si="17"/>
        <v>#DIV/0!</v>
      </c>
      <c r="F87" s="3"/>
      <c r="G87" s="3"/>
      <c r="H87">
        <f t="shared" si="22"/>
        <v>0</v>
      </c>
      <c r="L87">
        <f t="shared" si="19"/>
        <v>0</v>
      </c>
      <c r="M87">
        <f t="shared" si="20"/>
        <v>0</v>
      </c>
      <c r="O87">
        <f t="shared" si="21"/>
        <v>0</v>
      </c>
    </row>
    <row r="88" spans="2:15" x14ac:dyDescent="0.25">
      <c r="B88" s="3"/>
      <c r="C88" s="3"/>
      <c r="D88" s="3"/>
      <c r="E88" s="2" t="e">
        <f t="shared" si="17"/>
        <v>#DIV/0!</v>
      </c>
      <c r="F88" s="3"/>
      <c r="G88" s="3"/>
      <c r="H88">
        <f t="shared" si="22"/>
        <v>0</v>
      </c>
      <c r="L88">
        <f t="shared" si="19"/>
        <v>0</v>
      </c>
      <c r="M88">
        <f t="shared" si="20"/>
        <v>0</v>
      </c>
      <c r="O88">
        <f t="shared" si="21"/>
        <v>0</v>
      </c>
    </row>
    <row r="89" spans="2:15" x14ac:dyDescent="0.25">
      <c r="B89" s="3"/>
      <c r="C89" s="3"/>
      <c r="D89" s="3"/>
      <c r="E89" s="2" t="e">
        <f t="shared" si="17"/>
        <v>#DIV/0!</v>
      </c>
      <c r="F89" s="3"/>
      <c r="G89" s="3"/>
      <c r="H89">
        <f t="shared" si="22"/>
        <v>0</v>
      </c>
      <c r="L89">
        <f t="shared" si="19"/>
        <v>0</v>
      </c>
      <c r="M89">
        <f t="shared" si="20"/>
        <v>0</v>
      </c>
      <c r="O89">
        <f t="shared" si="21"/>
        <v>0</v>
      </c>
    </row>
    <row r="90" spans="2:15" x14ac:dyDescent="0.25">
      <c r="B90" s="3"/>
      <c r="C90" s="3"/>
      <c r="D90" s="3"/>
      <c r="E90" s="2" t="e">
        <f t="shared" si="17"/>
        <v>#DIV/0!</v>
      </c>
      <c r="F90" s="3"/>
      <c r="G90" s="3"/>
      <c r="H90">
        <f t="shared" si="22"/>
        <v>0</v>
      </c>
      <c r="L90">
        <f t="shared" si="19"/>
        <v>0</v>
      </c>
      <c r="M90">
        <f t="shared" si="20"/>
        <v>0</v>
      </c>
      <c r="O90">
        <f t="shared" si="21"/>
        <v>0</v>
      </c>
    </row>
    <row r="91" spans="2:15" x14ac:dyDescent="0.25">
      <c r="B91" s="3"/>
      <c r="C91" s="3"/>
      <c r="D91" s="3"/>
      <c r="E91" s="2" t="e">
        <f t="shared" si="17"/>
        <v>#DIV/0!</v>
      </c>
      <c r="F91" s="3"/>
      <c r="G91" s="3"/>
      <c r="H91">
        <f t="shared" si="22"/>
        <v>0</v>
      </c>
      <c r="L91">
        <f t="shared" si="19"/>
        <v>0</v>
      </c>
      <c r="M91">
        <f t="shared" si="20"/>
        <v>0</v>
      </c>
      <c r="O91">
        <f t="shared" si="21"/>
        <v>0</v>
      </c>
    </row>
    <row r="92" spans="2:15" x14ac:dyDescent="0.25">
      <c r="B92" s="3"/>
      <c r="C92" s="3"/>
      <c r="D92" s="3"/>
      <c r="E92" s="2" t="e">
        <f t="shared" si="17"/>
        <v>#DIV/0!</v>
      </c>
      <c r="F92" s="3"/>
      <c r="G92" s="3"/>
      <c r="H92">
        <f t="shared" si="22"/>
        <v>0</v>
      </c>
      <c r="L92">
        <f t="shared" si="19"/>
        <v>0</v>
      </c>
      <c r="M92">
        <f t="shared" si="20"/>
        <v>0</v>
      </c>
      <c r="O92">
        <f t="shared" si="21"/>
        <v>0</v>
      </c>
    </row>
    <row r="93" spans="2:15" x14ac:dyDescent="0.25">
      <c r="B93" s="3"/>
      <c r="C93" s="3"/>
      <c r="D93" s="3"/>
      <c r="E93" s="2" t="e">
        <f t="shared" si="17"/>
        <v>#DIV/0!</v>
      </c>
      <c r="F93" s="3"/>
      <c r="G93" s="3"/>
      <c r="H93">
        <f t="shared" si="22"/>
        <v>0</v>
      </c>
      <c r="L93">
        <f t="shared" si="19"/>
        <v>0</v>
      </c>
      <c r="M93">
        <f t="shared" si="20"/>
        <v>0</v>
      </c>
      <c r="O93">
        <f t="shared" si="21"/>
        <v>0</v>
      </c>
    </row>
    <row r="94" spans="2:15" x14ac:dyDescent="0.25">
      <c r="B94" s="3"/>
      <c r="C94" s="3"/>
      <c r="D94" s="3"/>
      <c r="E94" s="2" t="e">
        <f t="shared" si="17"/>
        <v>#DIV/0!</v>
      </c>
      <c r="F94" s="3"/>
      <c r="G94" s="3"/>
      <c r="H94">
        <f t="shared" si="22"/>
        <v>0</v>
      </c>
      <c r="L94">
        <f t="shared" si="19"/>
        <v>0</v>
      </c>
      <c r="M94">
        <f t="shared" si="20"/>
        <v>0</v>
      </c>
      <c r="O94">
        <f t="shared" si="21"/>
        <v>0</v>
      </c>
    </row>
    <row r="95" spans="2:15" x14ac:dyDescent="0.25">
      <c r="B95" s="3"/>
      <c r="C95" s="3"/>
      <c r="D95" s="3"/>
      <c r="E95" s="2" t="e">
        <f t="shared" si="17"/>
        <v>#DIV/0!</v>
      </c>
      <c r="F95" s="3"/>
      <c r="G95" s="3"/>
      <c r="H95">
        <f t="shared" si="22"/>
        <v>0</v>
      </c>
      <c r="L95">
        <f t="shared" si="19"/>
        <v>0</v>
      </c>
      <c r="M95">
        <f t="shared" si="20"/>
        <v>0</v>
      </c>
      <c r="O95">
        <f t="shared" si="21"/>
        <v>0</v>
      </c>
    </row>
    <row r="96" spans="2:15" x14ac:dyDescent="0.25">
      <c r="B96" s="3"/>
      <c r="C96" s="3"/>
      <c r="D96" s="3"/>
      <c r="E96" s="2" t="e">
        <f t="shared" si="17"/>
        <v>#DIV/0!</v>
      </c>
      <c r="F96" s="3"/>
      <c r="G96" s="3"/>
      <c r="H96">
        <f t="shared" si="22"/>
        <v>0</v>
      </c>
      <c r="L96">
        <f t="shared" si="19"/>
        <v>0</v>
      </c>
      <c r="M96">
        <f t="shared" si="20"/>
        <v>0</v>
      </c>
      <c r="O96">
        <f t="shared" si="21"/>
        <v>0</v>
      </c>
    </row>
    <row r="97" spans="2:15" x14ac:dyDescent="0.25">
      <c r="B97" s="3"/>
      <c r="C97" s="3"/>
      <c r="D97" s="3"/>
      <c r="E97" s="2" t="e">
        <f t="shared" si="17"/>
        <v>#DIV/0!</v>
      </c>
      <c r="F97" s="3"/>
      <c r="G97" s="3"/>
      <c r="H97">
        <f t="shared" si="22"/>
        <v>0</v>
      </c>
      <c r="L97">
        <f t="shared" si="19"/>
        <v>0</v>
      </c>
      <c r="M97">
        <f t="shared" si="20"/>
        <v>0</v>
      </c>
      <c r="O97">
        <f t="shared" si="21"/>
        <v>0</v>
      </c>
    </row>
    <row r="98" spans="2:15" x14ac:dyDescent="0.25">
      <c r="B98" s="3"/>
      <c r="C98" s="3"/>
      <c r="D98" s="3"/>
      <c r="E98" s="2" t="e">
        <f t="shared" si="17"/>
        <v>#DIV/0!</v>
      </c>
      <c r="F98" s="3"/>
      <c r="G98" s="3"/>
      <c r="H98">
        <f t="shared" si="22"/>
        <v>0</v>
      </c>
      <c r="L98">
        <f t="shared" si="19"/>
        <v>0</v>
      </c>
      <c r="M98">
        <f t="shared" si="20"/>
        <v>0</v>
      </c>
      <c r="O98">
        <f t="shared" si="21"/>
        <v>0</v>
      </c>
    </row>
    <row r="99" spans="2:15" x14ac:dyDescent="0.25">
      <c r="B99" s="3"/>
      <c r="C99" s="3"/>
      <c r="D99" s="3"/>
      <c r="E99" s="2" t="e">
        <f t="shared" si="17"/>
        <v>#DIV/0!</v>
      </c>
      <c r="F99" s="3"/>
      <c r="G99" s="3"/>
      <c r="H99">
        <f t="shared" si="22"/>
        <v>0</v>
      </c>
      <c r="L99">
        <f t="shared" si="19"/>
        <v>0</v>
      </c>
      <c r="M99">
        <f t="shared" si="20"/>
        <v>0</v>
      </c>
      <c r="O99">
        <f t="shared" si="21"/>
        <v>0</v>
      </c>
    </row>
    <row r="100" spans="2:15" x14ac:dyDescent="0.25">
      <c r="B100" s="3"/>
      <c r="C100" s="3"/>
      <c r="D100" s="3"/>
      <c r="E100" s="2" t="e">
        <f t="shared" si="17"/>
        <v>#DIV/0!</v>
      </c>
      <c r="F100" s="3"/>
      <c r="G100" s="3"/>
      <c r="H100">
        <f t="shared" si="22"/>
        <v>0</v>
      </c>
      <c r="L100">
        <f t="shared" si="19"/>
        <v>0</v>
      </c>
      <c r="M100">
        <f t="shared" si="20"/>
        <v>0</v>
      </c>
      <c r="O100">
        <f t="shared" si="21"/>
        <v>0</v>
      </c>
    </row>
    <row r="101" spans="2:15" x14ac:dyDescent="0.25">
      <c r="B101" s="3"/>
      <c r="C101" s="3"/>
      <c r="D101" s="3"/>
      <c r="E101" s="2" t="e">
        <f t="shared" si="17"/>
        <v>#DIV/0!</v>
      </c>
      <c r="F101" s="3"/>
      <c r="G101" s="3"/>
      <c r="H101">
        <f t="shared" si="22"/>
        <v>0</v>
      </c>
      <c r="L101">
        <f t="shared" si="19"/>
        <v>0</v>
      </c>
      <c r="M101">
        <f t="shared" si="20"/>
        <v>0</v>
      </c>
      <c r="O101">
        <f t="shared" si="21"/>
        <v>0</v>
      </c>
    </row>
    <row r="102" spans="2:15" x14ac:dyDescent="0.25">
      <c r="B102" s="3"/>
      <c r="C102" s="3"/>
      <c r="D102" s="3"/>
      <c r="E102" s="2" t="e">
        <f t="shared" si="17"/>
        <v>#DIV/0!</v>
      </c>
      <c r="F102" s="3"/>
      <c r="G102" s="3"/>
      <c r="H102">
        <f t="shared" si="22"/>
        <v>0</v>
      </c>
      <c r="L102">
        <f t="shared" si="19"/>
        <v>0</v>
      </c>
      <c r="M102">
        <f t="shared" si="20"/>
        <v>0</v>
      </c>
      <c r="O102">
        <f t="shared" si="21"/>
        <v>0</v>
      </c>
    </row>
    <row r="103" spans="2:15" x14ac:dyDescent="0.25">
      <c r="B103" s="3"/>
      <c r="C103" s="3"/>
      <c r="D103" s="3"/>
      <c r="E103" s="2" t="e">
        <f t="shared" si="17"/>
        <v>#DIV/0!</v>
      </c>
      <c r="F103" s="3"/>
      <c r="G103" s="3"/>
      <c r="H103">
        <f>F103-G103</f>
        <v>0</v>
      </c>
      <c r="L103">
        <f t="shared" si="19"/>
        <v>0</v>
      </c>
      <c r="M103">
        <f t="shared" si="20"/>
        <v>0</v>
      </c>
      <c r="O103">
        <f t="shared" si="21"/>
        <v>0</v>
      </c>
    </row>
    <row r="104" spans="2:15" x14ac:dyDescent="0.25">
      <c r="B104" s="3"/>
      <c r="C104" s="3"/>
      <c r="D104" s="3"/>
      <c r="E104" s="2" t="e">
        <f t="shared" si="17"/>
        <v>#DIV/0!</v>
      </c>
      <c r="F104" s="3"/>
      <c r="G104" s="3"/>
      <c r="H104">
        <f t="shared" ref="H104" si="23">F104-G104</f>
        <v>0</v>
      </c>
      <c r="L104">
        <f t="shared" si="19"/>
        <v>0</v>
      </c>
      <c r="M104">
        <f t="shared" si="20"/>
        <v>0</v>
      </c>
      <c r="O104">
        <f t="shared" si="21"/>
        <v>0</v>
      </c>
    </row>
    <row r="105" spans="2:15" x14ac:dyDescent="0.25">
      <c r="B105" s="3"/>
      <c r="C105" s="3"/>
      <c r="D105" s="3"/>
      <c r="E105" s="2" t="e">
        <f t="shared" si="17"/>
        <v>#DIV/0!</v>
      </c>
      <c r="F105" s="3"/>
      <c r="G105" s="3"/>
      <c r="H105">
        <f t="shared" si="22"/>
        <v>0</v>
      </c>
      <c r="L105">
        <f t="shared" si="19"/>
        <v>0</v>
      </c>
      <c r="M105">
        <f t="shared" si="20"/>
        <v>0</v>
      </c>
      <c r="O105">
        <f t="shared" si="21"/>
        <v>0</v>
      </c>
    </row>
    <row r="106" spans="2:15" x14ac:dyDescent="0.25">
      <c r="B106" s="3"/>
      <c r="C106" s="3"/>
      <c r="D106" s="3"/>
      <c r="E106" s="2" t="e">
        <f t="shared" si="17"/>
        <v>#DIV/0!</v>
      </c>
      <c r="F106" s="3"/>
      <c r="G106" s="3"/>
      <c r="H106">
        <f t="shared" si="22"/>
        <v>0</v>
      </c>
      <c r="L106">
        <f t="shared" si="19"/>
        <v>0</v>
      </c>
      <c r="M106">
        <f t="shared" si="20"/>
        <v>0</v>
      </c>
      <c r="O106">
        <f t="shared" si="21"/>
        <v>0</v>
      </c>
    </row>
    <row r="107" spans="2:15" x14ac:dyDescent="0.25">
      <c r="B107" s="3"/>
      <c r="C107" s="3"/>
      <c r="D107" s="3"/>
      <c r="E107" s="2" t="e">
        <f t="shared" si="17"/>
        <v>#DIV/0!</v>
      </c>
      <c r="F107" s="3"/>
      <c r="G107" s="3"/>
      <c r="H107">
        <f t="shared" si="22"/>
        <v>0</v>
      </c>
      <c r="L107">
        <f t="shared" si="19"/>
        <v>0</v>
      </c>
      <c r="M107">
        <f t="shared" si="20"/>
        <v>0</v>
      </c>
      <c r="O107">
        <f t="shared" si="21"/>
        <v>0</v>
      </c>
    </row>
    <row r="108" spans="2:15" x14ac:dyDescent="0.25">
      <c r="B108" s="3"/>
      <c r="C108" s="3"/>
      <c r="D108" s="3"/>
      <c r="E108" s="2" t="e">
        <f t="shared" si="17"/>
        <v>#DIV/0!</v>
      </c>
      <c r="F108" s="3"/>
      <c r="G108" s="3"/>
      <c r="H108">
        <f t="shared" si="22"/>
        <v>0</v>
      </c>
      <c r="L108">
        <f t="shared" si="19"/>
        <v>0</v>
      </c>
      <c r="M108">
        <f t="shared" si="20"/>
        <v>0</v>
      </c>
      <c r="O108">
        <f t="shared" si="21"/>
        <v>0</v>
      </c>
    </row>
    <row r="109" spans="2:15" x14ac:dyDescent="0.25">
      <c r="B109" s="3"/>
      <c r="C109" s="3"/>
      <c r="D109" s="3"/>
      <c r="E109" s="2" t="e">
        <f t="shared" si="17"/>
        <v>#DIV/0!</v>
      </c>
      <c r="F109" s="3"/>
      <c r="G109" s="3"/>
      <c r="H109">
        <f t="shared" si="22"/>
        <v>0</v>
      </c>
      <c r="L109">
        <f t="shared" si="19"/>
        <v>0</v>
      </c>
      <c r="M109">
        <f t="shared" si="20"/>
        <v>0</v>
      </c>
      <c r="O109">
        <f t="shared" si="21"/>
        <v>0</v>
      </c>
    </row>
    <row r="110" spans="2:15" x14ac:dyDescent="0.25">
      <c r="B110" s="3"/>
      <c r="C110" s="3"/>
      <c r="D110" s="3"/>
      <c r="E110" s="2" t="e">
        <f t="shared" si="17"/>
        <v>#DIV/0!</v>
      </c>
      <c r="F110" s="3"/>
      <c r="G110" s="3"/>
      <c r="H110">
        <f t="shared" si="22"/>
        <v>0</v>
      </c>
      <c r="L110">
        <f t="shared" si="19"/>
        <v>0</v>
      </c>
      <c r="M110">
        <f t="shared" si="20"/>
        <v>0</v>
      </c>
      <c r="O110">
        <f t="shared" si="21"/>
        <v>0</v>
      </c>
    </row>
    <row r="111" spans="2:15" x14ac:dyDescent="0.25">
      <c r="B111" s="3"/>
      <c r="C111" s="3"/>
      <c r="D111" s="3"/>
      <c r="E111" s="2" t="e">
        <f t="shared" si="17"/>
        <v>#DIV/0!</v>
      </c>
      <c r="F111" s="3"/>
      <c r="G111" s="3"/>
      <c r="H111">
        <f t="shared" si="22"/>
        <v>0</v>
      </c>
      <c r="L111">
        <f t="shared" si="19"/>
        <v>0</v>
      </c>
      <c r="M111">
        <f t="shared" si="20"/>
        <v>0</v>
      </c>
      <c r="O111">
        <f t="shared" si="21"/>
        <v>0</v>
      </c>
    </row>
    <row r="112" spans="2:15" x14ac:dyDescent="0.25">
      <c r="B112" s="3"/>
      <c r="C112" s="3"/>
      <c r="D112" s="3"/>
      <c r="E112" s="2" t="e">
        <f t="shared" si="17"/>
        <v>#DIV/0!</v>
      </c>
      <c r="F112" s="3"/>
      <c r="G112" s="3"/>
      <c r="H112">
        <f t="shared" si="22"/>
        <v>0</v>
      </c>
      <c r="L112">
        <f t="shared" si="19"/>
        <v>0</v>
      </c>
      <c r="M112">
        <f t="shared" si="20"/>
        <v>0</v>
      </c>
      <c r="O112">
        <f t="shared" si="21"/>
        <v>0</v>
      </c>
    </row>
    <row r="113" spans="2:15" x14ac:dyDescent="0.25">
      <c r="B113" s="3"/>
      <c r="C113" s="3"/>
      <c r="D113" s="3"/>
      <c r="E113" s="2" t="e">
        <f t="shared" si="17"/>
        <v>#DIV/0!</v>
      </c>
      <c r="F113" s="3"/>
      <c r="G113" s="3"/>
      <c r="H113">
        <f t="shared" si="22"/>
        <v>0</v>
      </c>
      <c r="L113">
        <f t="shared" si="19"/>
        <v>0</v>
      </c>
      <c r="M113">
        <f t="shared" si="20"/>
        <v>0</v>
      </c>
      <c r="O113">
        <f t="shared" si="21"/>
        <v>0</v>
      </c>
    </row>
    <row r="114" spans="2:15" x14ac:dyDescent="0.25">
      <c r="B114" s="3"/>
      <c r="C114" s="3"/>
      <c r="D114" s="3"/>
      <c r="E114" s="2" t="e">
        <f t="shared" si="17"/>
        <v>#DIV/0!</v>
      </c>
      <c r="F114" s="3"/>
      <c r="G114" s="3"/>
      <c r="H114">
        <f t="shared" si="22"/>
        <v>0</v>
      </c>
      <c r="L114">
        <f t="shared" si="19"/>
        <v>0</v>
      </c>
      <c r="M114">
        <f t="shared" si="20"/>
        <v>0</v>
      </c>
      <c r="O114">
        <f t="shared" si="21"/>
        <v>0</v>
      </c>
    </row>
    <row r="115" spans="2:15" x14ac:dyDescent="0.25">
      <c r="B115" s="3"/>
      <c r="C115" s="3"/>
      <c r="D115" s="3"/>
      <c r="E115" s="2" t="e">
        <f t="shared" si="17"/>
        <v>#DIV/0!</v>
      </c>
      <c r="F115" s="3"/>
      <c r="G115" s="3"/>
      <c r="H115">
        <f t="shared" si="22"/>
        <v>0</v>
      </c>
      <c r="L115">
        <f t="shared" si="19"/>
        <v>0</v>
      </c>
      <c r="M115">
        <f t="shared" si="20"/>
        <v>0</v>
      </c>
      <c r="O115">
        <f t="shared" si="21"/>
        <v>0</v>
      </c>
    </row>
    <row r="116" spans="2:15" x14ac:dyDescent="0.25">
      <c r="B116" s="3"/>
      <c r="C116" s="3"/>
      <c r="D116" s="3"/>
      <c r="E116" s="2" t="e">
        <f t="shared" si="17"/>
        <v>#DIV/0!</v>
      </c>
      <c r="F116" s="3"/>
      <c r="G116" s="3"/>
      <c r="H116">
        <f t="shared" si="22"/>
        <v>0</v>
      </c>
      <c r="L116">
        <f t="shared" si="19"/>
        <v>0</v>
      </c>
      <c r="M116">
        <f t="shared" si="20"/>
        <v>0</v>
      </c>
      <c r="O116">
        <f t="shared" si="21"/>
        <v>0</v>
      </c>
    </row>
    <row r="117" spans="2:15" x14ac:dyDescent="0.25">
      <c r="B117" s="3"/>
      <c r="C117" s="3"/>
      <c r="D117" s="3"/>
      <c r="E117" s="2" t="e">
        <f t="shared" si="17"/>
        <v>#DIV/0!</v>
      </c>
      <c r="F117" s="3"/>
      <c r="G117" s="3"/>
      <c r="H117">
        <f t="shared" si="22"/>
        <v>0</v>
      </c>
      <c r="L117">
        <f t="shared" si="19"/>
        <v>0</v>
      </c>
      <c r="M117">
        <f t="shared" si="20"/>
        <v>0</v>
      </c>
      <c r="O117">
        <f t="shared" si="21"/>
        <v>0</v>
      </c>
    </row>
    <row r="118" spans="2:15" x14ac:dyDescent="0.25">
      <c r="B118" s="3"/>
      <c r="C118" s="3"/>
      <c r="D118" s="3"/>
      <c r="E118" s="2" t="e">
        <f t="shared" si="17"/>
        <v>#DIV/0!</v>
      </c>
      <c r="F118" s="3"/>
      <c r="G118" s="3"/>
      <c r="H118">
        <f t="shared" si="22"/>
        <v>0</v>
      </c>
      <c r="L118">
        <f t="shared" si="19"/>
        <v>0</v>
      </c>
      <c r="M118">
        <f t="shared" si="20"/>
        <v>0</v>
      </c>
      <c r="O118">
        <f t="shared" si="21"/>
        <v>0</v>
      </c>
    </row>
    <row r="119" spans="2:15" x14ac:dyDescent="0.25">
      <c r="B119" s="3"/>
      <c r="C119" s="3"/>
      <c r="D119" s="3"/>
      <c r="E119" s="2" t="e">
        <f t="shared" si="17"/>
        <v>#DIV/0!</v>
      </c>
      <c r="F119" s="3"/>
      <c r="G119" s="3"/>
      <c r="H119">
        <f t="shared" si="22"/>
        <v>0</v>
      </c>
      <c r="L119">
        <f t="shared" si="19"/>
        <v>0</v>
      </c>
      <c r="M119">
        <f t="shared" si="20"/>
        <v>0</v>
      </c>
      <c r="O119">
        <f t="shared" si="21"/>
        <v>0</v>
      </c>
    </row>
    <row r="120" spans="2:15" x14ac:dyDescent="0.25">
      <c r="B120" s="3"/>
      <c r="C120" s="3"/>
      <c r="D120" s="3"/>
      <c r="E120" s="2" t="e">
        <f t="shared" si="17"/>
        <v>#DIV/0!</v>
      </c>
      <c r="F120" s="3"/>
      <c r="G120" s="3"/>
      <c r="H120">
        <f t="shared" si="22"/>
        <v>0</v>
      </c>
      <c r="L120">
        <f t="shared" si="19"/>
        <v>0</v>
      </c>
      <c r="M120">
        <f t="shared" si="20"/>
        <v>0</v>
      </c>
      <c r="O120">
        <f t="shared" si="21"/>
        <v>0</v>
      </c>
    </row>
    <row r="121" spans="2:15" x14ac:dyDescent="0.25">
      <c r="B121" s="3"/>
      <c r="C121" s="3"/>
      <c r="D121" s="3"/>
      <c r="E121" s="2" t="e">
        <f t="shared" si="17"/>
        <v>#DIV/0!</v>
      </c>
      <c r="F121" s="3"/>
      <c r="G121" s="3"/>
      <c r="H121">
        <f t="shared" si="22"/>
        <v>0</v>
      </c>
      <c r="L121">
        <f t="shared" si="19"/>
        <v>0</v>
      </c>
      <c r="M121">
        <f t="shared" si="20"/>
        <v>0</v>
      </c>
      <c r="O121">
        <f t="shared" si="21"/>
        <v>0</v>
      </c>
    </row>
    <row r="122" spans="2:15" x14ac:dyDescent="0.25">
      <c r="B122" s="3"/>
      <c r="C122" s="3"/>
      <c r="D122" s="3"/>
      <c r="E122" s="2" t="e">
        <f t="shared" si="17"/>
        <v>#DIV/0!</v>
      </c>
      <c r="F122" s="3"/>
      <c r="G122" s="3"/>
      <c r="H122">
        <f t="shared" si="22"/>
        <v>0</v>
      </c>
      <c r="L122">
        <f t="shared" si="19"/>
        <v>0</v>
      </c>
      <c r="M122">
        <f t="shared" si="20"/>
        <v>0</v>
      </c>
      <c r="O122">
        <f t="shared" si="21"/>
        <v>0</v>
      </c>
    </row>
    <row r="123" spans="2:15" x14ac:dyDescent="0.25">
      <c r="B123" s="3"/>
      <c r="C123" s="3"/>
      <c r="D123" s="3"/>
      <c r="E123" s="2" t="e">
        <f t="shared" si="17"/>
        <v>#DIV/0!</v>
      </c>
      <c r="F123" s="3"/>
      <c r="G123" s="3"/>
      <c r="H123">
        <f t="shared" si="22"/>
        <v>0</v>
      </c>
      <c r="L123">
        <f t="shared" si="19"/>
        <v>0</v>
      </c>
      <c r="M123">
        <f t="shared" si="20"/>
        <v>0</v>
      </c>
      <c r="O123">
        <f t="shared" si="21"/>
        <v>0</v>
      </c>
    </row>
    <row r="124" spans="2:15" x14ac:dyDescent="0.25">
      <c r="B124" s="3"/>
      <c r="C124" s="3"/>
      <c r="D124" s="3"/>
      <c r="E124" s="2" t="e">
        <f t="shared" si="17"/>
        <v>#DIV/0!</v>
      </c>
      <c r="F124" s="3"/>
      <c r="G124" s="3"/>
      <c r="H124">
        <f t="shared" si="22"/>
        <v>0</v>
      </c>
      <c r="L124">
        <f t="shared" si="19"/>
        <v>0</v>
      </c>
      <c r="M124">
        <f t="shared" si="20"/>
        <v>0</v>
      </c>
      <c r="O124">
        <f t="shared" si="21"/>
        <v>0</v>
      </c>
    </row>
    <row r="125" spans="2:15" x14ac:dyDescent="0.25">
      <c r="B125" s="3"/>
      <c r="C125" s="3"/>
      <c r="D125" s="3"/>
      <c r="E125" s="2" t="e">
        <f t="shared" si="17"/>
        <v>#DIV/0!</v>
      </c>
      <c r="F125" s="3"/>
      <c r="G125" s="3"/>
      <c r="H125">
        <f t="shared" si="22"/>
        <v>0</v>
      </c>
      <c r="L125">
        <f t="shared" si="19"/>
        <v>0</v>
      </c>
      <c r="M125">
        <f t="shared" si="20"/>
        <v>0</v>
      </c>
      <c r="O125">
        <f t="shared" si="21"/>
        <v>0</v>
      </c>
    </row>
    <row r="126" spans="2:15" x14ac:dyDescent="0.25">
      <c r="B126" s="3"/>
      <c r="C126" s="3"/>
      <c r="D126" s="3"/>
      <c r="E126" s="2" t="e">
        <f t="shared" si="17"/>
        <v>#DIV/0!</v>
      </c>
      <c r="F126" s="3"/>
      <c r="G126" s="3"/>
      <c r="H126">
        <f t="shared" si="22"/>
        <v>0</v>
      </c>
      <c r="L126">
        <f t="shared" si="19"/>
        <v>0</v>
      </c>
      <c r="M126">
        <f t="shared" si="20"/>
        <v>0</v>
      </c>
      <c r="O126">
        <f t="shared" si="21"/>
        <v>0</v>
      </c>
    </row>
    <row r="127" spans="2:15" x14ac:dyDescent="0.25">
      <c r="B127" s="3"/>
      <c r="C127" s="3"/>
      <c r="D127" s="3"/>
      <c r="E127" s="2" t="e">
        <f t="shared" si="17"/>
        <v>#DIV/0!</v>
      </c>
      <c r="F127" s="3"/>
      <c r="G127" s="3"/>
      <c r="H127">
        <f t="shared" si="22"/>
        <v>0</v>
      </c>
      <c r="L127">
        <f t="shared" si="19"/>
        <v>0</v>
      </c>
      <c r="M127">
        <f t="shared" si="20"/>
        <v>0</v>
      </c>
      <c r="O127">
        <f t="shared" si="21"/>
        <v>0</v>
      </c>
    </row>
    <row r="128" spans="2:15" x14ac:dyDescent="0.25">
      <c r="B128" s="3"/>
      <c r="C128" s="3"/>
      <c r="D128" s="3"/>
      <c r="E128" s="2" t="e">
        <f t="shared" si="17"/>
        <v>#DIV/0!</v>
      </c>
      <c r="F128" s="3"/>
      <c r="G128" s="3"/>
      <c r="H128">
        <f t="shared" si="22"/>
        <v>0</v>
      </c>
      <c r="L128">
        <f t="shared" si="19"/>
        <v>0</v>
      </c>
      <c r="M128">
        <f t="shared" si="20"/>
        <v>0</v>
      </c>
      <c r="O128">
        <f t="shared" si="21"/>
        <v>0</v>
      </c>
    </row>
    <row r="129" spans="2:15" x14ac:dyDescent="0.25">
      <c r="B129" s="3"/>
      <c r="C129" s="3"/>
      <c r="D129" s="3"/>
      <c r="E129" s="2" t="e">
        <f t="shared" si="17"/>
        <v>#DIV/0!</v>
      </c>
      <c r="F129" s="3"/>
      <c r="G129" s="3"/>
      <c r="H129">
        <f t="shared" si="22"/>
        <v>0</v>
      </c>
      <c r="L129">
        <f t="shared" si="19"/>
        <v>0</v>
      </c>
      <c r="M129">
        <f t="shared" si="20"/>
        <v>0</v>
      </c>
      <c r="O129">
        <f t="shared" si="21"/>
        <v>0</v>
      </c>
    </row>
    <row r="130" spans="2:15" x14ac:dyDescent="0.25">
      <c r="B130" s="3"/>
      <c r="C130" s="3"/>
      <c r="D130" s="3"/>
      <c r="E130" s="2" t="e">
        <f t="shared" si="17"/>
        <v>#DIV/0!</v>
      </c>
      <c r="F130" s="3"/>
      <c r="G130" s="3"/>
      <c r="H130">
        <f t="shared" si="22"/>
        <v>0</v>
      </c>
      <c r="L130">
        <f t="shared" si="19"/>
        <v>0</v>
      </c>
      <c r="M130">
        <f t="shared" si="20"/>
        <v>0</v>
      </c>
      <c r="O130">
        <f t="shared" si="21"/>
        <v>0</v>
      </c>
    </row>
    <row r="131" spans="2:15" x14ac:dyDescent="0.25">
      <c r="B131" s="3"/>
      <c r="C131" s="3"/>
      <c r="D131" s="3"/>
      <c r="E131" s="2" t="e">
        <f t="shared" si="17"/>
        <v>#DIV/0!</v>
      </c>
      <c r="F131" s="3"/>
      <c r="G131" s="3"/>
      <c r="H131">
        <f t="shared" si="22"/>
        <v>0</v>
      </c>
      <c r="L131">
        <f t="shared" si="19"/>
        <v>0</v>
      </c>
      <c r="M131">
        <f t="shared" si="20"/>
        <v>0</v>
      </c>
      <c r="O131">
        <f t="shared" si="21"/>
        <v>0</v>
      </c>
    </row>
    <row r="132" spans="2:15" ht="15.75" customHeight="1" x14ac:dyDescent="0.25">
      <c r="B132" s="3"/>
      <c r="C132" s="3"/>
      <c r="D132" s="3"/>
      <c r="E132" s="2" t="e">
        <f t="shared" si="17"/>
        <v>#DIV/0!</v>
      </c>
      <c r="F132" s="3"/>
      <c r="G132" s="3"/>
      <c r="H132">
        <f>F132-G132</f>
        <v>0</v>
      </c>
      <c r="L132">
        <f t="shared" si="19"/>
        <v>0</v>
      </c>
      <c r="M132">
        <f t="shared" si="20"/>
        <v>0</v>
      </c>
      <c r="O132">
        <f t="shared" si="21"/>
        <v>0</v>
      </c>
    </row>
    <row r="133" spans="2:15" ht="15" customHeight="1" x14ac:dyDescent="0.25">
      <c r="B133" s="3"/>
      <c r="C133" s="3"/>
      <c r="D133" s="3"/>
      <c r="E133" s="2" t="e">
        <f t="shared" si="17"/>
        <v>#DIV/0!</v>
      </c>
      <c r="F133" s="3"/>
      <c r="G133" s="3"/>
      <c r="H133">
        <f t="shared" ref="H133:H196" si="24">F133-G133</f>
        <v>0</v>
      </c>
      <c r="L133">
        <f t="shared" si="19"/>
        <v>0</v>
      </c>
      <c r="M133">
        <f t="shared" si="20"/>
        <v>0</v>
      </c>
      <c r="O133">
        <f t="shared" si="21"/>
        <v>0</v>
      </c>
    </row>
    <row r="134" spans="2:15" x14ac:dyDescent="0.25">
      <c r="B134" s="3"/>
      <c r="C134" s="3"/>
      <c r="D134" s="3"/>
      <c r="E134" s="2" t="e">
        <f t="shared" si="17"/>
        <v>#DIV/0!</v>
      </c>
      <c r="F134" s="3"/>
      <c r="G134" s="3"/>
      <c r="H134">
        <f t="shared" si="24"/>
        <v>0</v>
      </c>
      <c r="L134">
        <f t="shared" si="19"/>
        <v>0</v>
      </c>
      <c r="M134">
        <f t="shared" si="20"/>
        <v>0</v>
      </c>
      <c r="O134">
        <f t="shared" si="21"/>
        <v>0</v>
      </c>
    </row>
    <row r="135" spans="2:15" x14ac:dyDescent="0.25">
      <c r="B135" s="3"/>
      <c r="C135" s="3"/>
      <c r="D135" s="3"/>
      <c r="E135" s="2" t="e">
        <f t="shared" si="17"/>
        <v>#DIV/0!</v>
      </c>
      <c r="H135">
        <f t="shared" si="24"/>
        <v>0</v>
      </c>
      <c r="L135">
        <v>0</v>
      </c>
      <c r="M135">
        <f t="shared" si="20"/>
        <v>0</v>
      </c>
      <c r="O135">
        <f t="shared" si="21"/>
        <v>0</v>
      </c>
    </row>
    <row r="136" spans="2:15" ht="14.25" customHeight="1" x14ac:dyDescent="0.25">
      <c r="B136" s="3"/>
      <c r="C136" s="3"/>
      <c r="D136" s="3"/>
      <c r="E136" s="2" t="e">
        <f t="shared" si="17"/>
        <v>#DIV/0!</v>
      </c>
      <c r="H136">
        <f t="shared" si="24"/>
        <v>0</v>
      </c>
      <c r="L136">
        <v>0</v>
      </c>
      <c r="M136">
        <f t="shared" si="20"/>
        <v>0</v>
      </c>
      <c r="O136">
        <f t="shared" si="21"/>
        <v>0</v>
      </c>
    </row>
    <row r="137" spans="2:15" x14ac:dyDescent="0.25">
      <c r="B137" s="3"/>
      <c r="C137" s="3"/>
      <c r="D137" s="3"/>
      <c r="E137" s="2" t="e">
        <f t="shared" si="17"/>
        <v>#DIV/0!</v>
      </c>
      <c r="H137">
        <f t="shared" si="24"/>
        <v>0</v>
      </c>
      <c r="L137">
        <f t="shared" ref="L137:L144" si="25">B137*10</f>
        <v>0</v>
      </c>
      <c r="M137">
        <f t="shared" si="20"/>
        <v>0</v>
      </c>
      <c r="O137">
        <f t="shared" si="21"/>
        <v>0</v>
      </c>
    </row>
    <row r="138" spans="2:15" x14ac:dyDescent="0.25">
      <c r="B138" s="3"/>
      <c r="C138" s="3"/>
      <c r="D138" s="3"/>
      <c r="E138" s="2" t="e">
        <f t="shared" si="17"/>
        <v>#DIV/0!</v>
      </c>
      <c r="H138">
        <f t="shared" si="24"/>
        <v>0</v>
      </c>
      <c r="L138">
        <f t="shared" si="25"/>
        <v>0</v>
      </c>
      <c r="M138">
        <f t="shared" ref="M138:M184" si="26">D138*5</f>
        <v>0</v>
      </c>
      <c r="O138">
        <f>SUM(I138:N138)</f>
        <v>0</v>
      </c>
    </row>
    <row r="139" spans="2:15" x14ac:dyDescent="0.25">
      <c r="B139" s="3"/>
      <c r="C139" s="3"/>
      <c r="D139" s="3"/>
      <c r="E139" s="2" t="e">
        <f t="shared" si="17"/>
        <v>#DIV/0!</v>
      </c>
      <c r="H139">
        <f t="shared" si="24"/>
        <v>0</v>
      </c>
      <c r="L139">
        <f t="shared" si="25"/>
        <v>0</v>
      </c>
      <c r="M139">
        <f t="shared" si="26"/>
        <v>0</v>
      </c>
      <c r="O139">
        <f t="shared" ref="O139:O202" si="27">SUM(I139:N139)</f>
        <v>0</v>
      </c>
    </row>
    <row r="140" spans="2:15" x14ac:dyDescent="0.25">
      <c r="B140" s="3"/>
      <c r="C140" s="3"/>
      <c r="D140" s="3"/>
      <c r="E140" s="2" t="e">
        <f t="shared" si="17"/>
        <v>#DIV/0!</v>
      </c>
      <c r="L140">
        <f t="shared" si="25"/>
        <v>0</v>
      </c>
      <c r="M140">
        <f t="shared" si="26"/>
        <v>0</v>
      </c>
      <c r="O140">
        <f t="shared" si="27"/>
        <v>0</v>
      </c>
    </row>
    <row r="141" spans="2:15" x14ac:dyDescent="0.25">
      <c r="B141" s="3"/>
      <c r="C141" s="3"/>
      <c r="D141" s="3"/>
      <c r="E141" s="2" t="e">
        <f t="shared" si="17"/>
        <v>#DIV/0!</v>
      </c>
      <c r="H141">
        <f t="shared" ref="H141:H146" si="28">F141-G141</f>
        <v>0</v>
      </c>
      <c r="L141">
        <f t="shared" si="25"/>
        <v>0</v>
      </c>
      <c r="M141">
        <f t="shared" si="26"/>
        <v>0</v>
      </c>
      <c r="O141">
        <f t="shared" si="27"/>
        <v>0</v>
      </c>
    </row>
    <row r="142" spans="2:15" x14ac:dyDescent="0.25">
      <c r="B142" s="3"/>
      <c r="C142" s="3"/>
      <c r="D142" s="3"/>
      <c r="E142" s="2" t="e">
        <f t="shared" si="17"/>
        <v>#DIV/0!</v>
      </c>
      <c r="H142">
        <f t="shared" si="28"/>
        <v>0</v>
      </c>
      <c r="L142">
        <f t="shared" si="25"/>
        <v>0</v>
      </c>
      <c r="M142">
        <f t="shared" si="26"/>
        <v>0</v>
      </c>
      <c r="O142">
        <f t="shared" si="27"/>
        <v>0</v>
      </c>
    </row>
    <row r="143" spans="2:15" x14ac:dyDescent="0.25">
      <c r="B143" s="3"/>
      <c r="C143" s="3"/>
      <c r="D143" s="3"/>
      <c r="E143" s="2" t="e">
        <f t="shared" si="17"/>
        <v>#DIV/0!</v>
      </c>
      <c r="H143">
        <f t="shared" si="28"/>
        <v>0</v>
      </c>
      <c r="L143">
        <f t="shared" si="25"/>
        <v>0</v>
      </c>
      <c r="M143">
        <f t="shared" si="26"/>
        <v>0</v>
      </c>
      <c r="O143">
        <f t="shared" si="27"/>
        <v>0</v>
      </c>
    </row>
    <row r="144" spans="2:15" x14ac:dyDescent="0.25">
      <c r="B144" s="3"/>
      <c r="C144" s="3"/>
      <c r="D144" s="3"/>
      <c r="E144" s="2" t="e">
        <f t="shared" si="17"/>
        <v>#DIV/0!</v>
      </c>
      <c r="H144">
        <f t="shared" si="28"/>
        <v>0</v>
      </c>
      <c r="L144">
        <f t="shared" si="25"/>
        <v>0</v>
      </c>
      <c r="M144">
        <f t="shared" si="26"/>
        <v>0</v>
      </c>
      <c r="O144">
        <f t="shared" si="27"/>
        <v>0</v>
      </c>
    </row>
    <row r="145" spans="2:15" ht="14.25" customHeight="1" x14ac:dyDescent="0.25">
      <c r="B145" s="3"/>
      <c r="C145" s="3"/>
      <c r="D145" s="3"/>
      <c r="E145" s="2" t="e">
        <f t="shared" si="17"/>
        <v>#DIV/0!</v>
      </c>
      <c r="H145">
        <f t="shared" si="28"/>
        <v>0</v>
      </c>
      <c r="L145">
        <v>0</v>
      </c>
      <c r="M145">
        <f t="shared" si="26"/>
        <v>0</v>
      </c>
      <c r="O145">
        <f t="shared" si="27"/>
        <v>0</v>
      </c>
    </row>
    <row r="146" spans="2:15" x14ac:dyDescent="0.25">
      <c r="B146" s="3"/>
      <c r="C146" s="3"/>
      <c r="D146" s="3"/>
      <c r="E146" s="2" t="e">
        <f t="shared" si="17"/>
        <v>#DIV/0!</v>
      </c>
      <c r="H146">
        <f t="shared" si="28"/>
        <v>0</v>
      </c>
      <c r="L146">
        <f t="shared" ref="L146:L209" si="29">B146*10</f>
        <v>0</v>
      </c>
      <c r="M146">
        <f t="shared" si="26"/>
        <v>0</v>
      </c>
      <c r="O146">
        <f t="shared" si="27"/>
        <v>0</v>
      </c>
    </row>
    <row r="147" spans="2:15" x14ac:dyDescent="0.25">
      <c r="B147" s="3"/>
      <c r="C147" s="3"/>
      <c r="D147" s="3"/>
      <c r="E147" s="2" t="e">
        <f t="shared" si="17"/>
        <v>#DIV/0!</v>
      </c>
      <c r="H147">
        <f t="shared" si="24"/>
        <v>0</v>
      </c>
      <c r="L147">
        <f t="shared" si="29"/>
        <v>0</v>
      </c>
      <c r="M147">
        <f t="shared" si="26"/>
        <v>0</v>
      </c>
      <c r="O147">
        <f t="shared" si="27"/>
        <v>0</v>
      </c>
    </row>
    <row r="148" spans="2:15" x14ac:dyDescent="0.25">
      <c r="B148" s="3"/>
      <c r="C148" s="3"/>
      <c r="D148" s="3"/>
      <c r="E148" s="2" t="e">
        <f t="shared" si="17"/>
        <v>#DIV/0!</v>
      </c>
      <c r="H148">
        <f t="shared" si="24"/>
        <v>0</v>
      </c>
      <c r="L148">
        <f t="shared" si="29"/>
        <v>0</v>
      </c>
      <c r="M148">
        <f t="shared" si="26"/>
        <v>0</v>
      </c>
      <c r="O148">
        <f t="shared" si="27"/>
        <v>0</v>
      </c>
    </row>
    <row r="149" spans="2:15" x14ac:dyDescent="0.25">
      <c r="B149" s="3"/>
      <c r="C149" s="3"/>
      <c r="D149" s="3"/>
      <c r="E149" s="2" t="e">
        <f t="shared" si="17"/>
        <v>#DIV/0!</v>
      </c>
      <c r="H149">
        <f t="shared" si="24"/>
        <v>0</v>
      </c>
      <c r="L149">
        <f t="shared" si="29"/>
        <v>0</v>
      </c>
      <c r="M149">
        <f t="shared" si="26"/>
        <v>0</v>
      </c>
      <c r="O149">
        <f t="shared" si="27"/>
        <v>0</v>
      </c>
    </row>
    <row r="150" spans="2:15" ht="14.25" customHeight="1" x14ac:dyDescent="0.25">
      <c r="B150" s="3"/>
      <c r="C150" s="3"/>
      <c r="D150" s="3"/>
      <c r="E150" s="2" t="e">
        <f t="shared" si="17"/>
        <v>#DIV/0!</v>
      </c>
      <c r="H150">
        <f t="shared" si="24"/>
        <v>0</v>
      </c>
      <c r="L150">
        <v>0</v>
      </c>
      <c r="M150">
        <f t="shared" si="26"/>
        <v>0</v>
      </c>
      <c r="O150">
        <f t="shared" si="27"/>
        <v>0</v>
      </c>
    </row>
    <row r="151" spans="2:15" ht="14.25" customHeight="1" x14ac:dyDescent="0.25">
      <c r="B151" s="3"/>
      <c r="C151" s="3"/>
      <c r="D151" s="3"/>
      <c r="E151" s="2" t="e">
        <f t="shared" si="17"/>
        <v>#DIV/0!</v>
      </c>
      <c r="H151">
        <f t="shared" si="24"/>
        <v>0</v>
      </c>
      <c r="L151">
        <v>0</v>
      </c>
      <c r="M151">
        <f t="shared" si="26"/>
        <v>0</v>
      </c>
      <c r="O151">
        <f t="shared" si="27"/>
        <v>0</v>
      </c>
    </row>
    <row r="152" spans="2:15" x14ac:dyDescent="0.25">
      <c r="B152" s="3"/>
      <c r="C152" s="3"/>
      <c r="D152" s="3"/>
      <c r="E152" s="2" t="e">
        <f t="shared" si="17"/>
        <v>#DIV/0!</v>
      </c>
      <c r="H152">
        <f t="shared" si="24"/>
        <v>0</v>
      </c>
      <c r="L152">
        <f t="shared" ref="L152" si="30">B152*10</f>
        <v>0</v>
      </c>
      <c r="M152">
        <f t="shared" si="26"/>
        <v>0</v>
      </c>
      <c r="O152">
        <f t="shared" si="27"/>
        <v>0</v>
      </c>
    </row>
    <row r="153" spans="2:15" x14ac:dyDescent="0.25">
      <c r="B153" s="3"/>
      <c r="C153" s="3"/>
      <c r="D153" s="3"/>
      <c r="E153" s="2" t="e">
        <f t="shared" si="17"/>
        <v>#DIV/0!</v>
      </c>
      <c r="H153">
        <f t="shared" si="24"/>
        <v>0</v>
      </c>
      <c r="L153">
        <f t="shared" si="29"/>
        <v>0</v>
      </c>
      <c r="M153">
        <f t="shared" si="26"/>
        <v>0</v>
      </c>
      <c r="O153">
        <f t="shared" si="27"/>
        <v>0</v>
      </c>
    </row>
    <row r="154" spans="2:15" x14ac:dyDescent="0.25">
      <c r="B154" s="3"/>
      <c r="C154" s="3"/>
      <c r="D154" s="3"/>
      <c r="E154" s="2" t="e">
        <f t="shared" si="17"/>
        <v>#DIV/0!</v>
      </c>
      <c r="H154">
        <f t="shared" si="24"/>
        <v>0</v>
      </c>
      <c r="L154">
        <f t="shared" si="29"/>
        <v>0</v>
      </c>
      <c r="M154">
        <f t="shared" si="26"/>
        <v>0</v>
      </c>
      <c r="O154">
        <f t="shared" si="27"/>
        <v>0</v>
      </c>
    </row>
    <row r="155" spans="2:15" x14ac:dyDescent="0.25">
      <c r="B155" s="3"/>
      <c r="C155" s="3"/>
      <c r="D155" s="3"/>
      <c r="E155" s="2" t="e">
        <f t="shared" si="17"/>
        <v>#DIV/0!</v>
      </c>
      <c r="H155">
        <f t="shared" si="24"/>
        <v>0</v>
      </c>
      <c r="L155">
        <f t="shared" si="29"/>
        <v>0</v>
      </c>
      <c r="M155">
        <f t="shared" si="26"/>
        <v>0</v>
      </c>
      <c r="O155">
        <f t="shared" si="27"/>
        <v>0</v>
      </c>
    </row>
    <row r="156" spans="2:15" x14ac:dyDescent="0.25">
      <c r="B156" s="3"/>
      <c r="C156" s="3"/>
      <c r="D156" s="3"/>
      <c r="E156" s="2" t="e">
        <f t="shared" si="17"/>
        <v>#DIV/0!</v>
      </c>
      <c r="H156">
        <f t="shared" si="24"/>
        <v>0</v>
      </c>
      <c r="L156">
        <f t="shared" si="29"/>
        <v>0</v>
      </c>
      <c r="M156">
        <f t="shared" si="26"/>
        <v>0</v>
      </c>
      <c r="O156">
        <f t="shared" si="27"/>
        <v>0</v>
      </c>
    </row>
    <row r="157" spans="2:15" x14ac:dyDescent="0.25">
      <c r="B157" s="3"/>
      <c r="C157" s="3"/>
      <c r="D157" s="3"/>
      <c r="E157" s="2" t="e">
        <f t="shared" si="17"/>
        <v>#DIV/0!</v>
      </c>
      <c r="H157">
        <f t="shared" si="24"/>
        <v>0</v>
      </c>
      <c r="L157">
        <f t="shared" si="29"/>
        <v>0</v>
      </c>
      <c r="M157">
        <f t="shared" si="26"/>
        <v>0</v>
      </c>
      <c r="O157">
        <f t="shared" si="27"/>
        <v>0</v>
      </c>
    </row>
    <row r="158" spans="2:15" x14ac:dyDescent="0.25">
      <c r="B158" s="3"/>
      <c r="C158" s="3"/>
      <c r="D158" s="3"/>
      <c r="E158" s="2" t="e">
        <f t="shared" si="17"/>
        <v>#DIV/0!</v>
      </c>
      <c r="H158">
        <f t="shared" si="24"/>
        <v>0</v>
      </c>
      <c r="L158">
        <f t="shared" si="29"/>
        <v>0</v>
      </c>
      <c r="M158">
        <f t="shared" si="26"/>
        <v>0</v>
      </c>
      <c r="O158">
        <f t="shared" si="27"/>
        <v>0</v>
      </c>
    </row>
    <row r="159" spans="2:15" x14ac:dyDescent="0.25">
      <c r="B159" s="3"/>
      <c r="C159" s="3"/>
      <c r="D159" s="3"/>
      <c r="E159" s="2" t="e">
        <f t="shared" si="17"/>
        <v>#DIV/0!</v>
      </c>
      <c r="H159">
        <f t="shared" si="24"/>
        <v>0</v>
      </c>
      <c r="L159">
        <f t="shared" si="29"/>
        <v>0</v>
      </c>
      <c r="M159">
        <f t="shared" si="26"/>
        <v>0</v>
      </c>
      <c r="O159">
        <f t="shared" si="27"/>
        <v>0</v>
      </c>
    </row>
    <row r="160" spans="2:15" x14ac:dyDescent="0.25">
      <c r="B160" s="3"/>
      <c r="C160" s="3"/>
      <c r="D160" s="3"/>
      <c r="E160" s="2" t="e">
        <f t="shared" si="17"/>
        <v>#DIV/0!</v>
      </c>
      <c r="H160">
        <f t="shared" si="24"/>
        <v>0</v>
      </c>
      <c r="L160">
        <f t="shared" si="29"/>
        <v>0</v>
      </c>
      <c r="M160">
        <f t="shared" si="26"/>
        <v>0</v>
      </c>
      <c r="O160">
        <f t="shared" si="27"/>
        <v>0</v>
      </c>
    </row>
    <row r="161" spans="2:15" ht="14.25" customHeight="1" x14ac:dyDescent="0.25">
      <c r="B161" s="3"/>
      <c r="C161" s="3"/>
      <c r="D161" s="3"/>
      <c r="E161" s="2" t="e">
        <f t="shared" si="17"/>
        <v>#DIV/0!</v>
      </c>
      <c r="H161">
        <f t="shared" si="24"/>
        <v>0</v>
      </c>
      <c r="L161">
        <v>0</v>
      </c>
      <c r="M161">
        <f t="shared" si="26"/>
        <v>0</v>
      </c>
      <c r="O161">
        <f t="shared" si="27"/>
        <v>0</v>
      </c>
    </row>
    <row r="162" spans="2:15" ht="14.25" customHeight="1" x14ac:dyDescent="0.25">
      <c r="B162" s="3"/>
      <c r="C162" s="3"/>
      <c r="D162" s="3"/>
      <c r="E162" s="2" t="e">
        <f t="shared" si="17"/>
        <v>#DIV/0!</v>
      </c>
      <c r="H162">
        <f t="shared" si="24"/>
        <v>0</v>
      </c>
      <c r="L162">
        <v>0</v>
      </c>
      <c r="M162">
        <f t="shared" si="26"/>
        <v>0</v>
      </c>
      <c r="O162">
        <f t="shared" si="27"/>
        <v>0</v>
      </c>
    </row>
    <row r="163" spans="2:15" x14ac:dyDescent="0.25">
      <c r="B163" s="3"/>
      <c r="C163" s="3"/>
      <c r="D163" s="3"/>
      <c r="E163" s="2" t="e">
        <f t="shared" si="17"/>
        <v>#DIV/0!</v>
      </c>
      <c r="H163">
        <f t="shared" si="24"/>
        <v>0</v>
      </c>
      <c r="L163">
        <f t="shared" si="29"/>
        <v>0</v>
      </c>
      <c r="M163">
        <f t="shared" si="26"/>
        <v>0</v>
      </c>
      <c r="O163">
        <f t="shared" si="27"/>
        <v>0</v>
      </c>
    </row>
    <row r="164" spans="2:15" ht="14.25" customHeight="1" x14ac:dyDescent="0.25">
      <c r="B164" s="3"/>
      <c r="C164" s="3"/>
      <c r="D164" s="3"/>
      <c r="E164" s="2" t="e">
        <f t="shared" si="17"/>
        <v>#DIV/0!</v>
      </c>
      <c r="H164">
        <f t="shared" si="24"/>
        <v>0</v>
      </c>
      <c r="L164">
        <v>0</v>
      </c>
      <c r="M164">
        <f t="shared" si="26"/>
        <v>0</v>
      </c>
      <c r="O164">
        <f t="shared" si="27"/>
        <v>0</v>
      </c>
    </row>
    <row r="165" spans="2:15" x14ac:dyDescent="0.25">
      <c r="B165" s="3"/>
      <c r="C165" s="3"/>
      <c r="D165" s="3"/>
      <c r="E165" s="2" t="e">
        <f t="shared" si="17"/>
        <v>#DIV/0!</v>
      </c>
      <c r="H165">
        <f t="shared" si="24"/>
        <v>0</v>
      </c>
      <c r="L165">
        <f t="shared" ref="L165:L167" si="31">B165*10</f>
        <v>0</v>
      </c>
      <c r="M165">
        <f t="shared" si="26"/>
        <v>0</v>
      </c>
      <c r="O165">
        <f t="shared" si="27"/>
        <v>0</v>
      </c>
    </row>
    <row r="166" spans="2:15" x14ac:dyDescent="0.25">
      <c r="B166" s="3"/>
      <c r="C166" s="3"/>
      <c r="D166" s="3"/>
      <c r="E166" s="2" t="e">
        <f t="shared" si="17"/>
        <v>#DIV/0!</v>
      </c>
      <c r="H166">
        <f t="shared" si="24"/>
        <v>0</v>
      </c>
      <c r="L166">
        <f t="shared" si="31"/>
        <v>0</v>
      </c>
      <c r="M166">
        <f t="shared" si="26"/>
        <v>0</v>
      </c>
      <c r="O166">
        <f t="shared" si="27"/>
        <v>0</v>
      </c>
    </row>
    <row r="167" spans="2:15" ht="16.5" customHeight="1" x14ac:dyDescent="0.25">
      <c r="B167" s="3"/>
      <c r="C167" s="3"/>
      <c r="D167" s="3"/>
      <c r="E167" s="2" t="e">
        <f t="shared" si="17"/>
        <v>#DIV/0!</v>
      </c>
      <c r="H167">
        <f t="shared" si="24"/>
        <v>0</v>
      </c>
      <c r="L167">
        <f t="shared" si="31"/>
        <v>0</v>
      </c>
      <c r="M167">
        <f t="shared" si="26"/>
        <v>0</v>
      </c>
      <c r="O167">
        <f t="shared" si="27"/>
        <v>0</v>
      </c>
    </row>
    <row r="168" spans="2:15" ht="14.25" customHeight="1" x14ac:dyDescent="0.25">
      <c r="B168" s="3"/>
      <c r="C168" s="3"/>
      <c r="D168" s="3"/>
      <c r="E168" s="2" t="e">
        <f t="shared" si="17"/>
        <v>#DIV/0!</v>
      </c>
      <c r="H168">
        <f t="shared" si="24"/>
        <v>0</v>
      </c>
      <c r="L168">
        <v>0</v>
      </c>
      <c r="M168">
        <f t="shared" si="26"/>
        <v>0</v>
      </c>
      <c r="O168">
        <f t="shared" si="27"/>
        <v>0</v>
      </c>
    </row>
    <row r="169" spans="2:15" x14ac:dyDescent="0.25">
      <c r="B169" s="3"/>
      <c r="C169" s="3"/>
      <c r="D169" s="3"/>
      <c r="E169" s="2" t="e">
        <f t="shared" si="17"/>
        <v>#DIV/0!</v>
      </c>
      <c r="H169">
        <f t="shared" si="24"/>
        <v>0</v>
      </c>
      <c r="L169">
        <f t="shared" ref="L169" si="32">B169*10</f>
        <v>0</v>
      </c>
      <c r="M169">
        <f t="shared" si="26"/>
        <v>0</v>
      </c>
      <c r="O169">
        <f t="shared" si="27"/>
        <v>0</v>
      </c>
    </row>
    <row r="170" spans="2:15" x14ac:dyDescent="0.25">
      <c r="B170" s="3"/>
      <c r="C170" s="3"/>
      <c r="D170" s="3"/>
      <c r="E170" s="2" t="e">
        <f t="shared" si="17"/>
        <v>#DIV/0!</v>
      </c>
      <c r="H170">
        <f t="shared" si="24"/>
        <v>0</v>
      </c>
      <c r="L170">
        <f t="shared" si="29"/>
        <v>0</v>
      </c>
      <c r="M170">
        <f t="shared" si="26"/>
        <v>0</v>
      </c>
      <c r="O170">
        <f t="shared" si="27"/>
        <v>0</v>
      </c>
    </row>
    <row r="171" spans="2:15" x14ac:dyDescent="0.25">
      <c r="B171" s="3"/>
      <c r="C171" s="3"/>
      <c r="D171" s="3"/>
      <c r="E171" s="2" t="e">
        <f t="shared" si="17"/>
        <v>#DIV/0!</v>
      </c>
      <c r="H171">
        <f t="shared" si="24"/>
        <v>0</v>
      </c>
      <c r="L171">
        <f t="shared" si="29"/>
        <v>0</v>
      </c>
      <c r="M171">
        <f t="shared" si="26"/>
        <v>0</v>
      </c>
      <c r="O171">
        <f t="shared" si="27"/>
        <v>0</v>
      </c>
    </row>
    <row r="172" spans="2:15" ht="14.25" customHeight="1" x14ac:dyDescent="0.25">
      <c r="B172" s="3"/>
      <c r="C172" s="3"/>
      <c r="D172" s="3"/>
      <c r="E172" s="2" t="e">
        <f t="shared" si="17"/>
        <v>#DIV/0!</v>
      </c>
      <c r="H172">
        <f t="shared" si="24"/>
        <v>0</v>
      </c>
      <c r="L172">
        <v>0</v>
      </c>
      <c r="M172">
        <f t="shared" si="26"/>
        <v>0</v>
      </c>
      <c r="O172">
        <f t="shared" si="27"/>
        <v>0</v>
      </c>
    </row>
    <row r="173" spans="2:15" x14ac:dyDescent="0.25">
      <c r="B173" s="3"/>
      <c r="C173" s="3"/>
      <c r="D173" s="3"/>
      <c r="E173" s="2" t="e">
        <f t="shared" si="17"/>
        <v>#DIV/0!</v>
      </c>
      <c r="H173">
        <f t="shared" si="24"/>
        <v>0</v>
      </c>
      <c r="L173">
        <f t="shared" si="29"/>
        <v>0</v>
      </c>
      <c r="M173">
        <f t="shared" si="26"/>
        <v>0</v>
      </c>
      <c r="O173">
        <f t="shared" si="27"/>
        <v>0</v>
      </c>
    </row>
    <row r="174" spans="2:15" x14ac:dyDescent="0.25">
      <c r="B174" s="3"/>
      <c r="C174" s="3"/>
      <c r="D174" s="3"/>
      <c r="E174" s="2" t="e">
        <f t="shared" si="17"/>
        <v>#DIV/0!</v>
      </c>
      <c r="H174">
        <f t="shared" si="24"/>
        <v>0</v>
      </c>
      <c r="L174">
        <f t="shared" si="29"/>
        <v>0</v>
      </c>
      <c r="M174">
        <f t="shared" si="26"/>
        <v>0</v>
      </c>
      <c r="O174">
        <f t="shared" si="27"/>
        <v>0</v>
      </c>
    </row>
    <row r="175" spans="2:15" x14ac:dyDescent="0.25">
      <c r="B175" s="3"/>
      <c r="C175" s="3"/>
      <c r="D175" s="3"/>
      <c r="E175" s="2" t="e">
        <f t="shared" si="17"/>
        <v>#DIV/0!</v>
      </c>
      <c r="H175">
        <f t="shared" si="24"/>
        <v>0</v>
      </c>
      <c r="L175">
        <f t="shared" si="29"/>
        <v>0</v>
      </c>
      <c r="M175">
        <f t="shared" si="26"/>
        <v>0</v>
      </c>
      <c r="O175">
        <f t="shared" si="27"/>
        <v>0</v>
      </c>
    </row>
    <row r="176" spans="2:15" x14ac:dyDescent="0.25">
      <c r="B176" s="3"/>
      <c r="C176" s="3"/>
      <c r="D176" s="3"/>
      <c r="E176" s="2" t="e">
        <f t="shared" si="17"/>
        <v>#DIV/0!</v>
      </c>
      <c r="H176">
        <f t="shared" si="24"/>
        <v>0</v>
      </c>
      <c r="L176">
        <f t="shared" si="29"/>
        <v>0</v>
      </c>
      <c r="M176">
        <f t="shared" si="26"/>
        <v>0</v>
      </c>
      <c r="O176">
        <f t="shared" si="27"/>
        <v>0</v>
      </c>
    </row>
    <row r="177" spans="2:15" x14ac:dyDescent="0.25">
      <c r="B177" s="3"/>
      <c r="C177" s="3"/>
      <c r="D177" s="3"/>
      <c r="E177" s="2" t="e">
        <f t="shared" si="17"/>
        <v>#DIV/0!</v>
      </c>
      <c r="H177">
        <f t="shared" si="24"/>
        <v>0</v>
      </c>
      <c r="L177">
        <f t="shared" si="29"/>
        <v>0</v>
      </c>
      <c r="M177">
        <f t="shared" si="26"/>
        <v>0</v>
      </c>
      <c r="O177">
        <f t="shared" si="27"/>
        <v>0</v>
      </c>
    </row>
    <row r="178" spans="2:15" x14ac:dyDescent="0.25">
      <c r="E178" s="2" t="e">
        <f t="shared" si="17"/>
        <v>#DIV/0!</v>
      </c>
      <c r="H178">
        <f t="shared" si="24"/>
        <v>0</v>
      </c>
      <c r="L178">
        <f t="shared" si="29"/>
        <v>0</v>
      </c>
      <c r="M178">
        <f t="shared" si="26"/>
        <v>0</v>
      </c>
      <c r="O178">
        <f t="shared" si="27"/>
        <v>0</v>
      </c>
    </row>
    <row r="179" spans="2:15" x14ac:dyDescent="0.25">
      <c r="E179" s="2" t="e">
        <f t="shared" si="17"/>
        <v>#DIV/0!</v>
      </c>
      <c r="H179">
        <f t="shared" si="24"/>
        <v>0</v>
      </c>
      <c r="L179">
        <f t="shared" si="29"/>
        <v>0</v>
      </c>
      <c r="M179">
        <f t="shared" si="26"/>
        <v>0</v>
      </c>
      <c r="O179">
        <f t="shared" si="27"/>
        <v>0</v>
      </c>
    </row>
    <row r="180" spans="2:15" x14ac:dyDescent="0.25">
      <c r="E180" s="2" t="e">
        <f t="shared" si="17"/>
        <v>#DIV/0!</v>
      </c>
      <c r="H180">
        <f t="shared" si="24"/>
        <v>0</v>
      </c>
      <c r="L180">
        <f t="shared" si="29"/>
        <v>0</v>
      </c>
      <c r="M180">
        <f t="shared" si="26"/>
        <v>0</v>
      </c>
      <c r="O180">
        <f t="shared" si="27"/>
        <v>0</v>
      </c>
    </row>
    <row r="181" spans="2:15" x14ac:dyDescent="0.25">
      <c r="E181" s="2" t="e">
        <f t="shared" si="17"/>
        <v>#DIV/0!</v>
      </c>
      <c r="H181">
        <f t="shared" si="24"/>
        <v>0</v>
      </c>
      <c r="L181">
        <f t="shared" si="29"/>
        <v>0</v>
      </c>
      <c r="M181">
        <f t="shared" si="26"/>
        <v>0</v>
      </c>
      <c r="O181">
        <f t="shared" si="27"/>
        <v>0</v>
      </c>
    </row>
    <row r="182" spans="2:15" x14ac:dyDescent="0.25">
      <c r="E182" s="2" t="e">
        <f t="shared" si="17"/>
        <v>#DIV/0!</v>
      </c>
      <c r="H182">
        <f t="shared" si="24"/>
        <v>0</v>
      </c>
      <c r="L182">
        <f t="shared" si="29"/>
        <v>0</v>
      </c>
      <c r="M182">
        <f t="shared" si="26"/>
        <v>0</v>
      </c>
      <c r="O182">
        <f t="shared" si="27"/>
        <v>0</v>
      </c>
    </row>
    <row r="183" spans="2:15" x14ac:dyDescent="0.25">
      <c r="E183" s="2" t="e">
        <f t="shared" si="17"/>
        <v>#DIV/0!</v>
      </c>
      <c r="H183">
        <f t="shared" si="24"/>
        <v>0</v>
      </c>
      <c r="L183">
        <f t="shared" si="29"/>
        <v>0</v>
      </c>
      <c r="M183">
        <f t="shared" si="26"/>
        <v>0</v>
      </c>
      <c r="O183">
        <f t="shared" si="27"/>
        <v>0</v>
      </c>
    </row>
    <row r="184" spans="2:15" x14ac:dyDescent="0.25">
      <c r="E184" s="2" t="e">
        <f t="shared" si="17"/>
        <v>#DIV/0!</v>
      </c>
      <c r="H184">
        <f t="shared" si="24"/>
        <v>0</v>
      </c>
      <c r="L184">
        <f t="shared" si="29"/>
        <v>0</v>
      </c>
      <c r="M184">
        <f t="shared" si="26"/>
        <v>0</v>
      </c>
      <c r="O184">
        <f t="shared" si="27"/>
        <v>0</v>
      </c>
    </row>
    <row r="185" spans="2:15" x14ac:dyDescent="0.25">
      <c r="E185" s="2" t="e">
        <f t="shared" si="17"/>
        <v>#DIV/0!</v>
      </c>
      <c r="H185">
        <f t="shared" si="24"/>
        <v>0</v>
      </c>
      <c r="L185">
        <f t="shared" si="29"/>
        <v>0</v>
      </c>
      <c r="M185">
        <v>0</v>
      </c>
      <c r="O185">
        <f t="shared" si="27"/>
        <v>0</v>
      </c>
    </row>
    <row r="186" spans="2:15" x14ac:dyDescent="0.25">
      <c r="E186" s="2" t="e">
        <f t="shared" si="17"/>
        <v>#DIV/0!</v>
      </c>
      <c r="H186">
        <f t="shared" si="24"/>
        <v>0</v>
      </c>
      <c r="L186">
        <f t="shared" si="29"/>
        <v>0</v>
      </c>
      <c r="M186">
        <f t="shared" ref="M186:M244" si="33">D186*5</f>
        <v>0</v>
      </c>
      <c r="O186">
        <f t="shared" si="27"/>
        <v>0</v>
      </c>
    </row>
    <row r="187" spans="2:15" x14ac:dyDescent="0.25">
      <c r="E187" s="2" t="e">
        <f t="shared" si="17"/>
        <v>#DIV/0!</v>
      </c>
      <c r="H187">
        <f t="shared" si="24"/>
        <v>0</v>
      </c>
      <c r="L187">
        <f t="shared" si="29"/>
        <v>0</v>
      </c>
      <c r="M187">
        <f t="shared" si="33"/>
        <v>0</v>
      </c>
      <c r="O187">
        <f t="shared" si="27"/>
        <v>0</v>
      </c>
    </row>
    <row r="188" spans="2:15" x14ac:dyDescent="0.25">
      <c r="E188" s="2" t="e">
        <f t="shared" si="17"/>
        <v>#DIV/0!</v>
      </c>
      <c r="H188">
        <f t="shared" si="24"/>
        <v>0</v>
      </c>
      <c r="L188">
        <f t="shared" si="29"/>
        <v>0</v>
      </c>
      <c r="M188">
        <f t="shared" si="33"/>
        <v>0</v>
      </c>
      <c r="O188">
        <f t="shared" si="27"/>
        <v>0</v>
      </c>
    </row>
    <row r="189" spans="2:15" x14ac:dyDescent="0.25">
      <c r="E189" s="2" t="e">
        <f t="shared" si="17"/>
        <v>#DIV/0!</v>
      </c>
      <c r="H189">
        <f t="shared" si="24"/>
        <v>0</v>
      </c>
      <c r="L189">
        <f t="shared" si="29"/>
        <v>0</v>
      </c>
      <c r="M189">
        <f t="shared" si="33"/>
        <v>0</v>
      </c>
      <c r="O189">
        <f t="shared" si="27"/>
        <v>0</v>
      </c>
    </row>
    <row r="190" spans="2:15" x14ac:dyDescent="0.25">
      <c r="E190" s="2" t="e">
        <f t="shared" si="17"/>
        <v>#DIV/0!</v>
      </c>
      <c r="H190">
        <f t="shared" si="24"/>
        <v>0</v>
      </c>
      <c r="L190">
        <f t="shared" si="29"/>
        <v>0</v>
      </c>
      <c r="M190">
        <f t="shared" si="33"/>
        <v>0</v>
      </c>
      <c r="O190">
        <f t="shared" si="27"/>
        <v>0</v>
      </c>
    </row>
    <row r="191" spans="2:15" x14ac:dyDescent="0.25">
      <c r="E191" s="2" t="e">
        <f t="shared" si="17"/>
        <v>#DIV/0!</v>
      </c>
      <c r="H191">
        <f t="shared" si="24"/>
        <v>0</v>
      </c>
      <c r="L191">
        <f t="shared" si="29"/>
        <v>0</v>
      </c>
      <c r="M191">
        <f t="shared" si="33"/>
        <v>0</v>
      </c>
      <c r="O191">
        <f t="shared" si="27"/>
        <v>0</v>
      </c>
    </row>
    <row r="192" spans="2:15" x14ac:dyDescent="0.25">
      <c r="E192" s="2" t="e">
        <f t="shared" si="17"/>
        <v>#DIV/0!</v>
      </c>
      <c r="H192">
        <f t="shared" si="24"/>
        <v>0</v>
      </c>
      <c r="L192">
        <f t="shared" si="29"/>
        <v>0</v>
      </c>
      <c r="M192">
        <f t="shared" si="33"/>
        <v>0</v>
      </c>
      <c r="O192">
        <f t="shared" si="27"/>
        <v>0</v>
      </c>
    </row>
    <row r="193" spans="1:16" x14ac:dyDescent="0.25">
      <c r="E193" s="2" t="e">
        <f t="shared" si="17"/>
        <v>#DIV/0!</v>
      </c>
      <c r="H193">
        <f t="shared" si="24"/>
        <v>0</v>
      </c>
      <c r="L193">
        <f t="shared" si="29"/>
        <v>0</v>
      </c>
      <c r="M193">
        <f t="shared" si="33"/>
        <v>0</v>
      </c>
      <c r="O193">
        <f t="shared" si="27"/>
        <v>0</v>
      </c>
    </row>
    <row r="194" spans="1:16" x14ac:dyDescent="0.25">
      <c r="E194" s="2" t="e">
        <f t="shared" si="17"/>
        <v>#DIV/0!</v>
      </c>
      <c r="H194">
        <f t="shared" si="24"/>
        <v>0</v>
      </c>
      <c r="L194">
        <f t="shared" si="29"/>
        <v>0</v>
      </c>
      <c r="M194">
        <f t="shared" si="33"/>
        <v>0</v>
      </c>
      <c r="O194">
        <f t="shared" si="27"/>
        <v>0</v>
      </c>
    </row>
    <row r="195" spans="1:16" x14ac:dyDescent="0.25">
      <c r="E195" s="2" t="e">
        <f t="shared" si="17"/>
        <v>#DIV/0!</v>
      </c>
      <c r="H195">
        <f t="shared" si="24"/>
        <v>0</v>
      </c>
      <c r="L195">
        <f t="shared" si="29"/>
        <v>0</v>
      </c>
      <c r="M195">
        <f t="shared" si="33"/>
        <v>0</v>
      </c>
      <c r="O195">
        <f t="shared" si="27"/>
        <v>0</v>
      </c>
    </row>
    <row r="196" spans="1:16" x14ac:dyDescent="0.25">
      <c r="E196" s="2" t="e">
        <f t="shared" ref="E196:E244" si="34">(B196)/(B196+C196+D196)</f>
        <v>#DIV/0!</v>
      </c>
      <c r="H196">
        <f t="shared" si="24"/>
        <v>0</v>
      </c>
      <c r="L196">
        <f t="shared" si="29"/>
        <v>0</v>
      </c>
      <c r="M196">
        <f t="shared" si="33"/>
        <v>0</v>
      </c>
      <c r="O196">
        <f t="shared" si="27"/>
        <v>0</v>
      </c>
    </row>
    <row r="197" spans="1:16" x14ac:dyDescent="0.25">
      <c r="E197" s="2" t="e">
        <f t="shared" si="34"/>
        <v>#DIV/0!</v>
      </c>
      <c r="H197">
        <f t="shared" ref="H197:H244" si="35">F197-G197</f>
        <v>0</v>
      </c>
      <c r="L197">
        <f t="shared" si="29"/>
        <v>0</v>
      </c>
      <c r="M197">
        <f t="shared" si="33"/>
        <v>0</v>
      </c>
      <c r="O197">
        <f t="shared" si="27"/>
        <v>0</v>
      </c>
    </row>
    <row r="198" spans="1:16" x14ac:dyDescent="0.25">
      <c r="E198" s="2" t="e">
        <f t="shared" si="34"/>
        <v>#DIV/0!</v>
      </c>
      <c r="H198">
        <f t="shared" si="35"/>
        <v>0</v>
      </c>
      <c r="L198">
        <f t="shared" si="29"/>
        <v>0</v>
      </c>
      <c r="M198">
        <f t="shared" si="33"/>
        <v>0</v>
      </c>
      <c r="O198">
        <f t="shared" si="27"/>
        <v>0</v>
      </c>
    </row>
    <row r="199" spans="1:16" x14ac:dyDescent="0.25">
      <c r="E199" s="2" t="e">
        <f t="shared" si="34"/>
        <v>#DIV/0!</v>
      </c>
      <c r="H199">
        <f t="shared" si="35"/>
        <v>0</v>
      </c>
      <c r="L199">
        <f t="shared" si="29"/>
        <v>0</v>
      </c>
      <c r="M199">
        <f t="shared" si="33"/>
        <v>0</v>
      </c>
      <c r="O199">
        <f t="shared" si="27"/>
        <v>0</v>
      </c>
    </row>
    <row r="200" spans="1:16" x14ac:dyDescent="0.25">
      <c r="E200" s="2" t="e">
        <f t="shared" si="34"/>
        <v>#DIV/0!</v>
      </c>
      <c r="H200">
        <f t="shared" si="35"/>
        <v>0</v>
      </c>
      <c r="L200">
        <f t="shared" si="29"/>
        <v>0</v>
      </c>
      <c r="M200">
        <f t="shared" si="33"/>
        <v>0</v>
      </c>
      <c r="O200">
        <f t="shared" si="27"/>
        <v>0</v>
      </c>
    </row>
    <row r="201" spans="1:16" x14ac:dyDescent="0.25">
      <c r="E201" s="2" t="e">
        <f t="shared" si="34"/>
        <v>#DIV/0!</v>
      </c>
      <c r="H201">
        <f t="shared" si="35"/>
        <v>0</v>
      </c>
      <c r="L201">
        <f t="shared" si="29"/>
        <v>0</v>
      </c>
      <c r="M201">
        <f t="shared" si="33"/>
        <v>0</v>
      </c>
      <c r="O201">
        <f t="shared" si="27"/>
        <v>0</v>
      </c>
    </row>
    <row r="202" spans="1:16" x14ac:dyDescent="0.25">
      <c r="E202" s="2" t="e">
        <f t="shared" si="34"/>
        <v>#DIV/0!</v>
      </c>
      <c r="H202">
        <f t="shared" si="35"/>
        <v>0</v>
      </c>
      <c r="L202">
        <f t="shared" si="29"/>
        <v>0</v>
      </c>
      <c r="M202">
        <f t="shared" si="33"/>
        <v>0</v>
      </c>
      <c r="O202">
        <f t="shared" si="27"/>
        <v>0</v>
      </c>
    </row>
    <row r="203" spans="1:16" x14ac:dyDescent="0.25">
      <c r="E203" s="2" t="e">
        <f t="shared" si="34"/>
        <v>#DIV/0!</v>
      </c>
      <c r="H203">
        <f t="shared" si="35"/>
        <v>0</v>
      </c>
      <c r="L203">
        <f t="shared" si="29"/>
        <v>0</v>
      </c>
      <c r="M203">
        <f t="shared" si="33"/>
        <v>0</v>
      </c>
      <c r="O203">
        <f t="shared" ref="O203:O244" si="36">SUM(I203:N203)</f>
        <v>0</v>
      </c>
    </row>
    <row r="204" spans="1:16" x14ac:dyDescent="0.25">
      <c r="E204" s="2" t="e">
        <f t="shared" si="34"/>
        <v>#DIV/0!</v>
      </c>
      <c r="H204">
        <f t="shared" si="35"/>
        <v>0</v>
      </c>
      <c r="L204">
        <f t="shared" si="29"/>
        <v>0</v>
      </c>
      <c r="M204">
        <f t="shared" si="33"/>
        <v>0</v>
      </c>
      <c r="O204">
        <f t="shared" si="36"/>
        <v>0</v>
      </c>
    </row>
    <row r="205" spans="1:16" x14ac:dyDescent="0.25">
      <c r="E205" s="2" t="e">
        <f t="shared" si="34"/>
        <v>#DIV/0!</v>
      </c>
      <c r="H205">
        <f t="shared" si="35"/>
        <v>0</v>
      </c>
      <c r="L205">
        <f t="shared" si="29"/>
        <v>0</v>
      </c>
      <c r="M205">
        <f t="shared" si="33"/>
        <v>0</v>
      </c>
      <c r="O205">
        <f t="shared" si="36"/>
        <v>0</v>
      </c>
    </row>
    <row r="206" spans="1:16" x14ac:dyDescent="0.25">
      <c r="A206" s="6"/>
      <c r="B206" s="4"/>
      <c r="C206" s="4"/>
      <c r="D206" s="4"/>
      <c r="E206" s="5" t="e">
        <f t="shared" si="34"/>
        <v>#DIV/0!</v>
      </c>
      <c r="F206" s="4"/>
      <c r="G206" s="4"/>
      <c r="H206" s="4">
        <f t="shared" si="35"/>
        <v>0</v>
      </c>
      <c r="I206" s="4"/>
      <c r="J206" s="4"/>
      <c r="K206" s="4"/>
      <c r="L206" s="4">
        <f t="shared" si="29"/>
        <v>0</v>
      </c>
      <c r="M206" s="4">
        <f t="shared" si="33"/>
        <v>0</v>
      </c>
      <c r="N206" s="4"/>
      <c r="O206" s="4">
        <f t="shared" si="36"/>
        <v>0</v>
      </c>
      <c r="P206" s="4"/>
    </row>
    <row r="207" spans="1:16" x14ac:dyDescent="0.25">
      <c r="E207" s="2" t="e">
        <f t="shared" si="34"/>
        <v>#DIV/0!</v>
      </c>
      <c r="H207">
        <f t="shared" si="35"/>
        <v>0</v>
      </c>
      <c r="L207">
        <f t="shared" si="29"/>
        <v>0</v>
      </c>
      <c r="M207">
        <f t="shared" si="33"/>
        <v>0</v>
      </c>
      <c r="O207">
        <f t="shared" si="36"/>
        <v>0</v>
      </c>
      <c r="P207" s="4"/>
    </row>
    <row r="208" spans="1:16" x14ac:dyDescent="0.25">
      <c r="E208" s="2" t="e">
        <f t="shared" si="34"/>
        <v>#DIV/0!</v>
      </c>
      <c r="H208">
        <f t="shared" si="35"/>
        <v>0</v>
      </c>
      <c r="L208">
        <f t="shared" si="29"/>
        <v>0</v>
      </c>
      <c r="M208">
        <f t="shared" si="33"/>
        <v>0</v>
      </c>
      <c r="O208">
        <f t="shared" si="36"/>
        <v>0</v>
      </c>
    </row>
    <row r="209" spans="1:16" x14ac:dyDescent="0.25">
      <c r="E209" s="2" t="e">
        <f t="shared" si="34"/>
        <v>#DIV/0!</v>
      </c>
      <c r="H209">
        <f t="shared" si="35"/>
        <v>0</v>
      </c>
      <c r="L209">
        <f t="shared" si="29"/>
        <v>0</v>
      </c>
      <c r="M209">
        <f t="shared" si="33"/>
        <v>0</v>
      </c>
      <c r="O209">
        <f t="shared" si="36"/>
        <v>0</v>
      </c>
    </row>
    <row r="210" spans="1:16" x14ac:dyDescent="0.25">
      <c r="A210" s="6"/>
      <c r="B210" s="4"/>
      <c r="C210" s="4"/>
      <c r="D210" s="4"/>
      <c r="E210" s="5" t="e">
        <f t="shared" si="34"/>
        <v>#DIV/0!</v>
      </c>
      <c r="F210" s="4"/>
      <c r="G210" s="4"/>
      <c r="H210" s="4">
        <f t="shared" si="35"/>
        <v>0</v>
      </c>
      <c r="I210" s="4"/>
      <c r="J210" s="4"/>
      <c r="K210" s="4"/>
      <c r="L210" s="4">
        <f t="shared" ref="L210:L221" si="37">B210*10</f>
        <v>0</v>
      </c>
      <c r="M210" s="4">
        <f t="shared" si="33"/>
        <v>0</v>
      </c>
      <c r="N210" s="4"/>
      <c r="O210" s="4">
        <f t="shared" si="36"/>
        <v>0</v>
      </c>
      <c r="P210" s="4"/>
    </row>
    <row r="211" spans="1:16" x14ac:dyDescent="0.25">
      <c r="A211" s="6"/>
      <c r="B211" s="4"/>
      <c r="C211" s="4"/>
      <c r="D211" s="4"/>
      <c r="E211" s="5" t="e">
        <f t="shared" si="34"/>
        <v>#DIV/0!</v>
      </c>
      <c r="F211" s="4"/>
      <c r="G211" s="4"/>
      <c r="H211" s="4">
        <f t="shared" si="35"/>
        <v>0</v>
      </c>
      <c r="I211" s="4"/>
      <c r="J211" s="4"/>
      <c r="K211" s="4"/>
      <c r="L211" s="4">
        <f t="shared" si="37"/>
        <v>0</v>
      </c>
      <c r="M211" s="4">
        <f t="shared" si="33"/>
        <v>0</v>
      </c>
      <c r="N211" s="4"/>
      <c r="O211" s="4">
        <f t="shared" si="36"/>
        <v>0</v>
      </c>
      <c r="P211" s="4"/>
    </row>
    <row r="212" spans="1:16" x14ac:dyDescent="0.25">
      <c r="A212" s="6"/>
      <c r="B212" s="4"/>
      <c r="C212" s="4"/>
      <c r="D212" s="4"/>
      <c r="E212" s="5" t="e">
        <f t="shared" si="34"/>
        <v>#DIV/0!</v>
      </c>
      <c r="F212" s="4"/>
      <c r="G212" s="4"/>
      <c r="H212" s="4">
        <f t="shared" si="35"/>
        <v>0</v>
      </c>
      <c r="I212" s="4"/>
      <c r="J212" s="4"/>
      <c r="K212" s="4"/>
      <c r="L212" s="4">
        <f t="shared" si="37"/>
        <v>0</v>
      </c>
      <c r="M212" s="4">
        <f t="shared" si="33"/>
        <v>0</v>
      </c>
      <c r="N212" s="4"/>
      <c r="O212" s="4">
        <f t="shared" si="36"/>
        <v>0</v>
      </c>
      <c r="P212" s="4"/>
    </row>
    <row r="213" spans="1:16" x14ac:dyDescent="0.25">
      <c r="A213" s="6"/>
      <c r="B213" s="4"/>
      <c r="C213" s="4"/>
      <c r="D213" s="4"/>
      <c r="E213" s="5" t="e">
        <f t="shared" si="34"/>
        <v>#DIV/0!</v>
      </c>
      <c r="F213" s="4"/>
      <c r="G213" s="4"/>
      <c r="H213" s="4">
        <f t="shared" si="35"/>
        <v>0</v>
      </c>
      <c r="I213" s="4"/>
      <c r="J213" s="4"/>
      <c r="K213" s="4"/>
      <c r="L213" s="4">
        <f t="shared" si="37"/>
        <v>0</v>
      </c>
      <c r="M213" s="4">
        <f t="shared" si="33"/>
        <v>0</v>
      </c>
      <c r="N213" s="4"/>
      <c r="O213" s="4">
        <f t="shared" si="36"/>
        <v>0</v>
      </c>
      <c r="P213" s="4"/>
    </row>
    <row r="214" spans="1:16" x14ac:dyDescent="0.25">
      <c r="A214" s="6"/>
      <c r="B214" s="4"/>
      <c r="C214" s="4"/>
      <c r="D214" s="4"/>
      <c r="E214" s="5" t="e">
        <f t="shared" si="34"/>
        <v>#DIV/0!</v>
      </c>
      <c r="F214" s="4"/>
      <c r="G214" s="4"/>
      <c r="H214" s="4">
        <f t="shared" si="35"/>
        <v>0</v>
      </c>
      <c r="I214" s="4"/>
      <c r="J214" s="4"/>
      <c r="K214" s="4"/>
      <c r="L214" s="4">
        <f t="shared" si="37"/>
        <v>0</v>
      </c>
      <c r="M214" s="4">
        <f t="shared" si="33"/>
        <v>0</v>
      </c>
      <c r="N214" s="4"/>
      <c r="O214" s="4">
        <f t="shared" si="36"/>
        <v>0</v>
      </c>
      <c r="P214" s="4"/>
    </row>
    <row r="215" spans="1:16" x14ac:dyDescent="0.25">
      <c r="A215" s="6"/>
      <c r="B215" s="4"/>
      <c r="C215" s="4"/>
      <c r="D215" s="4"/>
      <c r="E215" s="5" t="e">
        <f t="shared" si="34"/>
        <v>#DIV/0!</v>
      </c>
      <c r="F215" s="4"/>
      <c r="G215" s="4"/>
      <c r="H215" s="4">
        <f t="shared" si="35"/>
        <v>0</v>
      </c>
      <c r="I215" s="4"/>
      <c r="J215" s="4"/>
      <c r="K215" s="4"/>
      <c r="L215" s="4">
        <f t="shared" si="37"/>
        <v>0</v>
      </c>
      <c r="M215" s="4">
        <f t="shared" si="33"/>
        <v>0</v>
      </c>
      <c r="N215" s="4"/>
      <c r="O215" s="4">
        <f t="shared" si="36"/>
        <v>0</v>
      </c>
    </row>
    <row r="216" spans="1:16" x14ac:dyDescent="0.25">
      <c r="E216" s="2" t="e">
        <f t="shared" si="34"/>
        <v>#DIV/0!</v>
      </c>
      <c r="H216">
        <f t="shared" si="35"/>
        <v>0</v>
      </c>
      <c r="L216">
        <f t="shared" si="37"/>
        <v>0</v>
      </c>
      <c r="M216">
        <f t="shared" si="33"/>
        <v>0</v>
      </c>
      <c r="O216">
        <f t="shared" si="36"/>
        <v>0</v>
      </c>
    </row>
    <row r="217" spans="1:16" x14ac:dyDescent="0.25">
      <c r="E217" s="2" t="e">
        <f t="shared" si="34"/>
        <v>#DIV/0!</v>
      </c>
      <c r="H217">
        <f t="shared" si="35"/>
        <v>0</v>
      </c>
      <c r="L217">
        <f t="shared" si="37"/>
        <v>0</v>
      </c>
      <c r="M217">
        <f t="shared" si="33"/>
        <v>0</v>
      </c>
      <c r="O217">
        <f t="shared" si="36"/>
        <v>0</v>
      </c>
    </row>
    <row r="218" spans="1:16" x14ac:dyDescent="0.25">
      <c r="E218" s="2" t="e">
        <f t="shared" si="34"/>
        <v>#DIV/0!</v>
      </c>
      <c r="H218">
        <f t="shared" si="35"/>
        <v>0</v>
      </c>
      <c r="L218">
        <f t="shared" si="37"/>
        <v>0</v>
      </c>
      <c r="M218">
        <f t="shared" si="33"/>
        <v>0</v>
      </c>
      <c r="O218">
        <f t="shared" si="36"/>
        <v>0</v>
      </c>
    </row>
    <row r="219" spans="1:16" x14ac:dyDescent="0.25">
      <c r="E219" s="2" t="e">
        <f t="shared" si="34"/>
        <v>#DIV/0!</v>
      </c>
      <c r="H219">
        <f t="shared" si="35"/>
        <v>0</v>
      </c>
      <c r="L219">
        <f t="shared" si="37"/>
        <v>0</v>
      </c>
      <c r="M219">
        <f t="shared" si="33"/>
        <v>0</v>
      </c>
      <c r="O219">
        <f t="shared" si="36"/>
        <v>0</v>
      </c>
    </row>
    <row r="220" spans="1:16" x14ac:dyDescent="0.25">
      <c r="E220" s="2" t="e">
        <f t="shared" si="34"/>
        <v>#DIV/0!</v>
      </c>
      <c r="H220">
        <f t="shared" si="35"/>
        <v>0</v>
      </c>
      <c r="L220">
        <f t="shared" si="37"/>
        <v>0</v>
      </c>
      <c r="M220">
        <f t="shared" si="33"/>
        <v>0</v>
      </c>
      <c r="O220">
        <f t="shared" si="36"/>
        <v>0</v>
      </c>
    </row>
    <row r="221" spans="1:16" x14ac:dyDescent="0.25">
      <c r="E221" s="2" t="e">
        <f t="shared" si="34"/>
        <v>#DIV/0!</v>
      </c>
      <c r="H221">
        <f t="shared" si="35"/>
        <v>0</v>
      </c>
      <c r="L221">
        <f t="shared" si="37"/>
        <v>0</v>
      </c>
      <c r="M221">
        <f t="shared" si="33"/>
        <v>0</v>
      </c>
      <c r="O221">
        <f t="shared" si="36"/>
        <v>0</v>
      </c>
    </row>
    <row r="222" spans="1:16" x14ac:dyDescent="0.25">
      <c r="E222" s="2" t="e">
        <f t="shared" si="34"/>
        <v>#DIV/0!</v>
      </c>
      <c r="H222">
        <f t="shared" si="35"/>
        <v>0</v>
      </c>
      <c r="M222">
        <f t="shared" si="33"/>
        <v>0</v>
      </c>
      <c r="O222">
        <f t="shared" si="36"/>
        <v>0</v>
      </c>
    </row>
    <row r="223" spans="1:16" x14ac:dyDescent="0.25">
      <c r="E223" s="2" t="e">
        <f t="shared" si="34"/>
        <v>#DIV/0!</v>
      </c>
      <c r="H223">
        <f t="shared" si="35"/>
        <v>0</v>
      </c>
      <c r="M223">
        <f t="shared" si="33"/>
        <v>0</v>
      </c>
      <c r="O223">
        <f t="shared" si="36"/>
        <v>0</v>
      </c>
    </row>
    <row r="224" spans="1:16" x14ac:dyDescent="0.25">
      <c r="E224" s="2" t="e">
        <f t="shared" si="34"/>
        <v>#DIV/0!</v>
      </c>
      <c r="H224">
        <f t="shared" si="35"/>
        <v>0</v>
      </c>
      <c r="M224">
        <f t="shared" si="33"/>
        <v>0</v>
      </c>
      <c r="O224">
        <f t="shared" si="36"/>
        <v>0</v>
      </c>
    </row>
    <row r="225" spans="5:15" x14ac:dyDescent="0.25">
      <c r="E225" s="2" t="e">
        <f t="shared" si="34"/>
        <v>#DIV/0!</v>
      </c>
      <c r="H225">
        <f t="shared" si="35"/>
        <v>0</v>
      </c>
      <c r="M225">
        <f t="shared" si="33"/>
        <v>0</v>
      </c>
      <c r="O225">
        <f t="shared" si="36"/>
        <v>0</v>
      </c>
    </row>
    <row r="226" spans="5:15" x14ac:dyDescent="0.25">
      <c r="E226" s="2" t="e">
        <f t="shared" si="34"/>
        <v>#DIV/0!</v>
      </c>
      <c r="H226">
        <f t="shared" si="35"/>
        <v>0</v>
      </c>
      <c r="M226">
        <f t="shared" si="33"/>
        <v>0</v>
      </c>
      <c r="O226">
        <f t="shared" si="36"/>
        <v>0</v>
      </c>
    </row>
    <row r="227" spans="5:15" x14ac:dyDescent="0.25">
      <c r="E227" s="2" t="e">
        <f t="shared" si="34"/>
        <v>#DIV/0!</v>
      </c>
      <c r="H227">
        <f t="shared" si="35"/>
        <v>0</v>
      </c>
      <c r="M227">
        <f t="shared" si="33"/>
        <v>0</v>
      </c>
      <c r="O227">
        <f t="shared" si="36"/>
        <v>0</v>
      </c>
    </row>
    <row r="228" spans="5:15" x14ac:dyDescent="0.25">
      <c r="E228" s="2" t="e">
        <f t="shared" si="34"/>
        <v>#DIV/0!</v>
      </c>
      <c r="H228">
        <f t="shared" si="35"/>
        <v>0</v>
      </c>
      <c r="M228">
        <f t="shared" si="33"/>
        <v>0</v>
      </c>
      <c r="O228">
        <f t="shared" si="36"/>
        <v>0</v>
      </c>
    </row>
    <row r="229" spans="5:15" x14ac:dyDescent="0.25">
      <c r="E229" s="2" t="e">
        <f t="shared" si="34"/>
        <v>#DIV/0!</v>
      </c>
      <c r="H229">
        <f t="shared" si="35"/>
        <v>0</v>
      </c>
      <c r="M229">
        <f t="shared" si="33"/>
        <v>0</v>
      </c>
      <c r="O229">
        <f t="shared" si="36"/>
        <v>0</v>
      </c>
    </row>
    <row r="230" spans="5:15" x14ac:dyDescent="0.25">
      <c r="E230" s="2" t="e">
        <f t="shared" si="34"/>
        <v>#DIV/0!</v>
      </c>
      <c r="H230">
        <f t="shared" si="35"/>
        <v>0</v>
      </c>
      <c r="M230">
        <f t="shared" si="33"/>
        <v>0</v>
      </c>
      <c r="O230">
        <f t="shared" si="36"/>
        <v>0</v>
      </c>
    </row>
    <row r="231" spans="5:15" x14ac:dyDescent="0.25">
      <c r="E231" s="2" t="e">
        <f t="shared" si="34"/>
        <v>#DIV/0!</v>
      </c>
      <c r="H231">
        <f t="shared" si="35"/>
        <v>0</v>
      </c>
      <c r="M231">
        <f t="shared" si="33"/>
        <v>0</v>
      </c>
      <c r="O231">
        <f t="shared" si="36"/>
        <v>0</v>
      </c>
    </row>
    <row r="232" spans="5:15" x14ac:dyDescent="0.25">
      <c r="E232" s="2" t="e">
        <f t="shared" si="34"/>
        <v>#DIV/0!</v>
      </c>
      <c r="H232">
        <f t="shared" si="35"/>
        <v>0</v>
      </c>
      <c r="M232">
        <f t="shared" si="33"/>
        <v>0</v>
      </c>
      <c r="O232">
        <f t="shared" si="36"/>
        <v>0</v>
      </c>
    </row>
    <row r="233" spans="5:15" x14ac:dyDescent="0.25">
      <c r="E233" s="2" t="e">
        <f t="shared" si="34"/>
        <v>#DIV/0!</v>
      </c>
      <c r="H233">
        <f t="shared" si="35"/>
        <v>0</v>
      </c>
      <c r="M233">
        <f t="shared" si="33"/>
        <v>0</v>
      </c>
      <c r="O233">
        <f t="shared" si="36"/>
        <v>0</v>
      </c>
    </row>
    <row r="234" spans="5:15" x14ac:dyDescent="0.25">
      <c r="E234" s="2" t="e">
        <f t="shared" si="34"/>
        <v>#DIV/0!</v>
      </c>
      <c r="H234">
        <f t="shared" si="35"/>
        <v>0</v>
      </c>
      <c r="M234">
        <f t="shared" si="33"/>
        <v>0</v>
      </c>
      <c r="O234">
        <f t="shared" si="36"/>
        <v>0</v>
      </c>
    </row>
    <row r="235" spans="5:15" x14ac:dyDescent="0.25">
      <c r="E235" s="2" t="e">
        <f t="shared" si="34"/>
        <v>#DIV/0!</v>
      </c>
      <c r="H235">
        <f t="shared" si="35"/>
        <v>0</v>
      </c>
      <c r="M235">
        <f t="shared" si="33"/>
        <v>0</v>
      </c>
      <c r="O235">
        <f t="shared" si="36"/>
        <v>0</v>
      </c>
    </row>
    <row r="236" spans="5:15" x14ac:dyDescent="0.25">
      <c r="E236" s="2" t="e">
        <f t="shared" si="34"/>
        <v>#DIV/0!</v>
      </c>
      <c r="H236">
        <f t="shared" si="35"/>
        <v>0</v>
      </c>
      <c r="M236">
        <f t="shared" si="33"/>
        <v>0</v>
      </c>
      <c r="O236">
        <f t="shared" si="36"/>
        <v>0</v>
      </c>
    </row>
    <row r="237" spans="5:15" x14ac:dyDescent="0.25">
      <c r="E237" s="2" t="e">
        <f t="shared" si="34"/>
        <v>#DIV/0!</v>
      </c>
      <c r="H237">
        <f t="shared" si="35"/>
        <v>0</v>
      </c>
      <c r="M237">
        <f t="shared" si="33"/>
        <v>0</v>
      </c>
      <c r="O237">
        <f t="shared" si="36"/>
        <v>0</v>
      </c>
    </row>
    <row r="238" spans="5:15" x14ac:dyDescent="0.25">
      <c r="E238" s="2" t="e">
        <f t="shared" si="34"/>
        <v>#DIV/0!</v>
      </c>
      <c r="H238">
        <f t="shared" si="35"/>
        <v>0</v>
      </c>
      <c r="M238">
        <f t="shared" si="33"/>
        <v>0</v>
      </c>
      <c r="O238">
        <f t="shared" si="36"/>
        <v>0</v>
      </c>
    </row>
    <row r="239" spans="5:15" x14ac:dyDescent="0.25">
      <c r="E239" s="2" t="e">
        <f t="shared" si="34"/>
        <v>#DIV/0!</v>
      </c>
      <c r="H239">
        <f t="shared" si="35"/>
        <v>0</v>
      </c>
      <c r="M239">
        <f t="shared" si="33"/>
        <v>0</v>
      </c>
      <c r="O239">
        <f t="shared" si="36"/>
        <v>0</v>
      </c>
    </row>
    <row r="240" spans="5:15" x14ac:dyDescent="0.25">
      <c r="E240" s="2" t="e">
        <f t="shared" si="34"/>
        <v>#DIV/0!</v>
      </c>
      <c r="H240">
        <f t="shared" si="35"/>
        <v>0</v>
      </c>
      <c r="M240">
        <f t="shared" si="33"/>
        <v>0</v>
      </c>
      <c r="O240">
        <f t="shared" si="36"/>
        <v>0</v>
      </c>
    </row>
    <row r="241" spans="5:15" x14ac:dyDescent="0.25">
      <c r="E241" t="e">
        <f t="shared" si="34"/>
        <v>#DIV/0!</v>
      </c>
      <c r="H241">
        <f t="shared" si="35"/>
        <v>0</v>
      </c>
      <c r="M241">
        <f t="shared" si="33"/>
        <v>0</v>
      </c>
      <c r="O241">
        <f t="shared" si="36"/>
        <v>0</v>
      </c>
    </row>
    <row r="242" spans="5:15" x14ac:dyDescent="0.25">
      <c r="E242" t="e">
        <f t="shared" si="34"/>
        <v>#DIV/0!</v>
      </c>
      <c r="H242">
        <f t="shared" si="35"/>
        <v>0</v>
      </c>
      <c r="M242">
        <f t="shared" si="33"/>
        <v>0</v>
      </c>
      <c r="O242">
        <f t="shared" si="36"/>
        <v>0</v>
      </c>
    </row>
    <row r="243" spans="5:15" x14ac:dyDescent="0.25">
      <c r="E243" t="e">
        <f t="shared" si="34"/>
        <v>#DIV/0!</v>
      </c>
      <c r="H243">
        <f t="shared" si="35"/>
        <v>0</v>
      </c>
      <c r="M243">
        <f t="shared" si="33"/>
        <v>0</v>
      </c>
      <c r="O243">
        <f t="shared" si="36"/>
        <v>0</v>
      </c>
    </row>
    <row r="244" spans="5:15" x14ac:dyDescent="0.25">
      <c r="E244" t="e">
        <f t="shared" si="34"/>
        <v>#DIV/0!</v>
      </c>
      <c r="H244">
        <f t="shared" si="35"/>
        <v>0</v>
      </c>
      <c r="M244">
        <f t="shared" si="33"/>
        <v>0</v>
      </c>
      <c r="O244">
        <f t="shared" si="36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8U</vt:lpstr>
      <vt:lpstr>9U</vt:lpstr>
      <vt:lpstr>10U</vt:lpstr>
      <vt:lpstr>11U</vt:lpstr>
      <vt:lpstr>12U</vt:lpstr>
      <vt:lpstr>13U</vt:lpstr>
      <vt:lpstr>14U</vt:lpstr>
      <vt:lpstr>15U</vt:lpstr>
      <vt:lpstr>16U</vt:lpstr>
      <vt:lpstr>17U</vt:lpstr>
      <vt:lpstr>18U</vt:lpstr>
      <vt:lpstr>16-17-18U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Horne</dc:creator>
  <cp:lastModifiedBy>Chanthavong, Jordie</cp:lastModifiedBy>
  <dcterms:created xsi:type="dcterms:W3CDTF">2022-03-03T19:52:13Z</dcterms:created>
  <dcterms:modified xsi:type="dcterms:W3CDTF">2025-06-30T13:12:02Z</dcterms:modified>
</cp:coreProperties>
</file>